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kaidi89\Documents\1#TÖÖS projektid-uuringud\3# RITA C-19 Majandus\ARUANDED\I kv 11.20-01.21\"/>
    </mc:Choice>
  </mc:AlternateContent>
  <bookViews>
    <workbookView xWindow="0" yWindow="0" windowWidth="23040" windowHeight="8904" tabRatio="828"/>
  </bookViews>
  <sheets>
    <sheet name="Projekti üldandmed" sheetId="14" r:id="rId1"/>
    <sheet name="Projekti tegevus ja ajakava " sheetId="10" r:id="rId2"/>
    <sheet name="Aruandeperioodil tekkinud IO" sheetId="12" r:id="rId3"/>
    <sheet name="Tulemuste levit. ja rakend. " sheetId="13" r:id="rId4"/>
    <sheet name="Kogu projekti eelarve" sheetId="9" r:id="rId5"/>
    <sheet name="Tartu Ülikool" sheetId="15" r:id="rId6"/>
    <sheet name="Praxis" sheetId="16" r:id="rId7"/>
    <sheet name="CentAR" sheetId="1" r:id="rId8"/>
  </sheets>
  <calcPr calcId="162913"/>
</workbook>
</file>

<file path=xl/calcChain.xml><?xml version="1.0" encoding="utf-8"?>
<calcChain xmlns="http://schemas.openxmlformats.org/spreadsheetml/2006/main">
  <c r="M8" i="9" l="1"/>
  <c r="C15" i="15" l="1"/>
  <c r="C16" i="15" s="1"/>
  <c r="H6" i="15"/>
  <c r="L8" i="9"/>
  <c r="C17" i="15" l="1"/>
  <c r="C18" i="15" s="1"/>
  <c r="J20" i="9" l="1"/>
  <c r="I20" i="9"/>
  <c r="J19" i="9"/>
  <c r="I19" i="9"/>
  <c r="L19" i="9" s="1"/>
  <c r="J18" i="9"/>
  <c r="I18" i="9"/>
  <c r="J17" i="9"/>
  <c r="I17" i="9"/>
  <c r="L17" i="9" s="1"/>
  <c r="J15" i="9"/>
  <c r="I15" i="9"/>
  <c r="J14" i="9"/>
  <c r="I14" i="9"/>
  <c r="L14" i="9" s="1"/>
  <c r="J13" i="9"/>
  <c r="I13" i="9"/>
  <c r="J12" i="9"/>
  <c r="I12" i="9"/>
  <c r="L12" i="9" s="1"/>
  <c r="J11" i="9"/>
  <c r="I11" i="9"/>
  <c r="J9" i="9"/>
  <c r="I9" i="9"/>
  <c r="L9" i="9" s="1"/>
  <c r="J8" i="9"/>
  <c r="I8" i="9"/>
  <c r="D20" i="9"/>
  <c r="E20" i="9"/>
  <c r="F20" i="9"/>
  <c r="D19" i="9"/>
  <c r="E19" i="9"/>
  <c r="F19" i="9"/>
  <c r="D18" i="9"/>
  <c r="E18" i="9"/>
  <c r="F18" i="9"/>
  <c r="D17" i="9"/>
  <c r="E17" i="9"/>
  <c r="F17" i="9"/>
  <c r="F9" i="9"/>
  <c r="F11" i="9"/>
  <c r="F12" i="9"/>
  <c r="F13" i="9"/>
  <c r="F14" i="9"/>
  <c r="F15" i="9"/>
  <c r="F8" i="9"/>
  <c r="E9" i="9"/>
  <c r="E11" i="9"/>
  <c r="E12" i="9"/>
  <c r="E13" i="9"/>
  <c r="E14" i="9"/>
  <c r="E15" i="9"/>
  <c r="E8" i="9"/>
  <c r="D9" i="9"/>
  <c r="D11" i="9"/>
  <c r="D12" i="9"/>
  <c r="D13" i="9"/>
  <c r="D14" i="9"/>
  <c r="D15" i="9"/>
  <c r="D8" i="9"/>
  <c r="C9" i="9"/>
  <c r="H9" i="9" s="1"/>
  <c r="C11" i="9"/>
  <c r="C12" i="9"/>
  <c r="C13" i="9"/>
  <c r="H13" i="9" s="1"/>
  <c r="C14" i="9"/>
  <c r="H14" i="9" s="1"/>
  <c r="C15" i="9"/>
  <c r="H15" i="9" s="1"/>
  <c r="C8" i="9"/>
  <c r="H8" i="9" s="1"/>
  <c r="J17" i="1"/>
  <c r="J18" i="1" s="1"/>
  <c r="I17" i="1"/>
  <c r="I18" i="1" s="1"/>
  <c r="L18" i="1" s="1"/>
  <c r="F17" i="1"/>
  <c r="F18" i="1" s="1"/>
  <c r="E17" i="1"/>
  <c r="E18" i="1" s="1"/>
  <c r="D17" i="1"/>
  <c r="D18" i="1" s="1"/>
  <c r="J18" i="16"/>
  <c r="I18" i="16"/>
  <c r="L18" i="16" s="1"/>
  <c r="J17" i="16"/>
  <c r="I17" i="16"/>
  <c r="F17" i="16"/>
  <c r="F18" i="16" s="1"/>
  <c r="E17" i="16"/>
  <c r="E18" i="16" s="1"/>
  <c r="D17" i="16"/>
  <c r="D18" i="16" s="1"/>
  <c r="J18" i="15"/>
  <c r="I18" i="15"/>
  <c r="L18" i="15" s="1"/>
  <c r="J17" i="15"/>
  <c r="I17" i="15"/>
  <c r="F17" i="15"/>
  <c r="F18" i="15" s="1"/>
  <c r="E17" i="15"/>
  <c r="E18" i="15" s="1"/>
  <c r="D17" i="15"/>
  <c r="D18" i="15" s="1"/>
  <c r="J15" i="16"/>
  <c r="J16" i="16" s="1"/>
  <c r="I15" i="16"/>
  <c r="I16" i="16" s="1"/>
  <c r="J15" i="1"/>
  <c r="J16" i="1" s="1"/>
  <c r="I15" i="1"/>
  <c r="L15" i="1" s="1"/>
  <c r="F15" i="1"/>
  <c r="F16" i="1" s="1"/>
  <c r="E15" i="1"/>
  <c r="E16" i="1" s="1"/>
  <c r="D15" i="1"/>
  <c r="D16" i="1" s="1"/>
  <c r="C15" i="1"/>
  <c r="H15" i="1" s="1"/>
  <c r="F15" i="16"/>
  <c r="F16" i="16" s="1"/>
  <c r="E15" i="16"/>
  <c r="E16" i="16" s="1"/>
  <c r="D15" i="16"/>
  <c r="D16" i="16" s="1"/>
  <c r="C15" i="16"/>
  <c r="C16" i="16" s="1"/>
  <c r="J16" i="15"/>
  <c r="I16" i="15"/>
  <c r="F16" i="15"/>
  <c r="E16" i="15"/>
  <c r="D16" i="15"/>
  <c r="J15" i="15"/>
  <c r="I15" i="15"/>
  <c r="L15" i="15" s="1"/>
  <c r="F15" i="15"/>
  <c r="E15" i="15"/>
  <c r="D15" i="15"/>
  <c r="H15" i="15"/>
  <c r="L20" i="9"/>
  <c r="L15" i="9"/>
  <c r="L13" i="9"/>
  <c r="L11" i="9"/>
  <c r="L17" i="15"/>
  <c r="L13" i="15"/>
  <c r="L12" i="15"/>
  <c r="L11" i="15"/>
  <c r="L10" i="15"/>
  <c r="L9" i="15"/>
  <c r="L7" i="15"/>
  <c r="L6" i="15"/>
  <c r="L17" i="16"/>
  <c r="L13" i="16"/>
  <c r="L12" i="16"/>
  <c r="L11" i="16"/>
  <c r="L10" i="16"/>
  <c r="L9" i="16"/>
  <c r="L7" i="16"/>
  <c r="L6" i="16"/>
  <c r="H17" i="15"/>
  <c r="H13" i="15"/>
  <c r="H12" i="15"/>
  <c r="H11" i="15"/>
  <c r="H10" i="15"/>
  <c r="H9" i="15"/>
  <c r="H7" i="15"/>
  <c r="H15" i="16"/>
  <c r="H13" i="16"/>
  <c r="H12" i="16"/>
  <c r="H11" i="16"/>
  <c r="H10" i="16"/>
  <c r="H9" i="16"/>
  <c r="H7" i="16"/>
  <c r="H6" i="16"/>
  <c r="L13" i="1"/>
  <c r="L12" i="1"/>
  <c r="L11" i="1"/>
  <c r="L10" i="1"/>
  <c r="L9" i="1"/>
  <c r="L7" i="1"/>
  <c r="L6" i="1"/>
  <c r="H13" i="1"/>
  <c r="H12" i="1"/>
  <c r="H11" i="1"/>
  <c r="H10" i="1"/>
  <c r="H9" i="1"/>
  <c r="H7" i="1"/>
  <c r="H6" i="1"/>
  <c r="C16" i="1" l="1"/>
  <c r="C17" i="1" s="1"/>
  <c r="C18" i="1" s="1"/>
  <c r="C18" i="9"/>
  <c r="C17" i="9"/>
  <c r="H17" i="9" s="1"/>
  <c r="C17" i="16"/>
  <c r="C18" i="16" s="1"/>
  <c r="H11" i="9"/>
  <c r="H12" i="9"/>
  <c r="L17" i="1"/>
  <c r="H18" i="15"/>
  <c r="L15" i="16"/>
  <c r="I16" i="1"/>
  <c r="H17" i="1" l="1"/>
  <c r="H18" i="16"/>
  <c r="C20" i="9"/>
  <c r="H17" i="16"/>
  <c r="C19" i="9"/>
  <c r="H19" i="9" s="1"/>
  <c r="M17" i="1"/>
  <c r="M16" i="1"/>
  <c r="M15" i="1"/>
  <c r="M13" i="1"/>
  <c r="M12" i="1"/>
  <c r="M11" i="1"/>
  <c r="M10" i="1"/>
  <c r="M9" i="1"/>
  <c r="M7" i="1"/>
  <c r="M6" i="1"/>
  <c r="M18" i="16"/>
  <c r="M17" i="16"/>
  <c r="M16" i="16"/>
  <c r="M15" i="16"/>
  <c r="M13" i="16"/>
  <c r="M12" i="16"/>
  <c r="M11" i="16"/>
  <c r="M10" i="16"/>
  <c r="M9" i="16"/>
  <c r="M7" i="16"/>
  <c r="M6" i="16"/>
  <c r="M18" i="15"/>
  <c r="M17" i="15"/>
  <c r="M16" i="15"/>
  <c r="M15" i="15"/>
  <c r="M13" i="15"/>
  <c r="M12" i="15"/>
  <c r="M11" i="15"/>
  <c r="M10" i="15"/>
  <c r="M9" i="15"/>
  <c r="M7" i="15"/>
  <c r="M6" i="15"/>
  <c r="M20" i="9"/>
  <c r="M9" i="9"/>
  <c r="M11" i="9"/>
  <c r="M12" i="9"/>
  <c r="M13" i="9"/>
  <c r="M14" i="9"/>
  <c r="M15" i="9"/>
  <c r="M17" i="9"/>
  <c r="M18" i="9"/>
  <c r="M19" i="9"/>
  <c r="K18" i="1"/>
  <c r="G18" i="1"/>
  <c r="H18" i="1" s="1"/>
  <c r="K18" i="16"/>
  <c r="G18" i="16"/>
  <c r="K18" i="15"/>
  <c r="G18" i="15"/>
  <c r="B15" i="14" l="1"/>
  <c r="H20" i="9"/>
  <c r="B14" i="14"/>
  <c r="M18" i="1"/>
</calcChain>
</file>

<file path=xl/sharedStrings.xml><?xml version="1.0" encoding="utf-8"?>
<sst xmlns="http://schemas.openxmlformats.org/spreadsheetml/2006/main" count="411" uniqueCount="158">
  <si>
    <t>Personalikulud:</t>
  </si>
  <si>
    <t>1.</t>
  </si>
  <si>
    <t>Põhitöötajate töötasud koos kõigige riiklike maksudega, maksetega ja seadusest tulenevate hüvitistega</t>
  </si>
  <si>
    <t>2.</t>
  </si>
  <si>
    <t>Muud kulud:</t>
  </si>
  <si>
    <t>Lähetused: majutuskulud, sõidukulud, päevarahad</t>
  </si>
  <si>
    <t>Aparatuur ja/või seadmete kulu</t>
  </si>
  <si>
    <t>Alltöövõtt</t>
  </si>
  <si>
    <t>3.</t>
  </si>
  <si>
    <t>Kaudsed kulud:</t>
  </si>
  <si>
    <t>1.1.</t>
  </si>
  <si>
    <t>1.2.</t>
  </si>
  <si>
    <t>2.1.</t>
  </si>
  <si>
    <t>2.2.</t>
  </si>
  <si>
    <t>2.3.</t>
  </si>
  <si>
    <t>2.4.</t>
  </si>
  <si>
    <t>2.5.</t>
  </si>
  <si>
    <t>4.</t>
  </si>
  <si>
    <t>Käibemaks</t>
  </si>
  <si>
    <t>5.</t>
  </si>
  <si>
    <t>Kulud kokku:</t>
  </si>
  <si>
    <t>1 kvartal</t>
  </si>
  <si>
    <t>2 kvartal</t>
  </si>
  <si>
    <t>3 kvartal</t>
  </si>
  <si>
    <t>4 kvartal</t>
  </si>
  <si>
    <t>Kululiik</t>
  </si>
  <si>
    <t>Ürituste korraldamine ja teavituskulud</t>
  </si>
  <si>
    <t>Erinevused planeeritust, probleemid</t>
  </si>
  <si>
    <t>Uuringuettepaneku pealkiri</t>
  </si>
  <si>
    <t>Akronüüm</t>
  </si>
  <si>
    <t>Konsortsiumi juht</t>
  </si>
  <si>
    <t>Juhtiv asutus</t>
  </si>
  <si>
    <t>Uuringus osalevad töörühmad</t>
  </si>
  <si>
    <t>Aruande esitamise tähtaeg</t>
  </si>
  <si>
    <t>Juhul kui aruanne ei ole esitatud tähtaegselt, siis põhjendused aruande esitamise hilinemise kohta (täita vajadusel)</t>
  </si>
  <si>
    <t>Eelarve kasutamine kokku (kasutatud eelarve projekti algusest kokku)</t>
  </si>
  <si>
    <r>
      <t>1.</t>
    </r>
    <r>
      <rPr>
        <b/>
        <sz val="7"/>
        <color theme="1"/>
        <rFont val="Times New Roman"/>
        <family val="1"/>
        <charset val="186"/>
      </rPr>
      <t xml:space="preserve">     </t>
    </r>
    <r>
      <rPr>
        <b/>
        <sz val="9"/>
        <color theme="1"/>
        <rFont val="Calibri Light"/>
        <family val="2"/>
        <charset val="186"/>
      </rPr>
      <t>Üldandmed</t>
    </r>
  </si>
  <si>
    <r>
      <t>Aruande perioodi alguskuupäev</t>
    </r>
    <r>
      <rPr>
        <sz val="11"/>
        <color theme="1"/>
        <rFont val="Calibri Light"/>
        <family val="2"/>
        <charset val="186"/>
      </rPr>
      <t xml:space="preserve"> </t>
    </r>
  </si>
  <si>
    <r>
      <t>Aruande perioodi lõpukuupäev</t>
    </r>
    <r>
      <rPr>
        <sz val="11"/>
        <color theme="1"/>
        <rFont val="Calibri Light"/>
        <family val="2"/>
        <charset val="186"/>
      </rPr>
      <t xml:space="preserve"> </t>
    </r>
  </si>
  <si>
    <t>Aruandeperioodi jooksul publitseeritud materjalid, millega kaasneb IO; märkida ka taotlused (nt patenditaotlused)</t>
  </si>
  <si>
    <t>Aruandeperioodi jooksul tekkinud tööstusomand, sh patendid, andmekogud jm</t>
  </si>
  <si>
    <t xml:space="preserve">Üldkulu </t>
  </si>
  <si>
    <t>3.1.</t>
  </si>
  <si>
    <t>Aruandeperioodil tehtud tööd, nende seos projekti eesmärkidega. Kui erinevus tööplaaniga, siis  selgitus erinevuse tekkimise kohta. Probleemid.</t>
  </si>
  <si>
    <t>Muude töötajate töötasud koos kõigi riiklike maksudega, maksetega ja seadusest tulenevate hüvitistega</t>
  </si>
  <si>
    <t>Kokku</t>
  </si>
  <si>
    <t>Aruandeperioodi kulud</t>
  </si>
  <si>
    <t>Tulemused tegevuse lõppeesmärgi suhtes (nt 50% planeeritud töödest tehtud)</t>
  </si>
  <si>
    <t>TEGELIK II kv</t>
  </si>
  <si>
    <t>ESIALGNE      I kv</t>
  </si>
  <si>
    <t>ESIALGNE      II kv</t>
  </si>
  <si>
    <t>ESIALGNE      III  kv</t>
  </si>
  <si>
    <t>ESIALGNE      IV kv</t>
  </si>
  <si>
    <t>TEGELIK I kv</t>
  </si>
  <si>
    <t>Tegevuse sisu kirjeldus (mida on aruandeperioodi jooksul tehtud)</t>
  </si>
  <si>
    <t>Tulemused aruandeperioodil (nt 50% planeeritud töödest tehtud)</t>
  </si>
  <si>
    <t>TEGELIK III kv</t>
  </si>
  <si>
    <t>TEGELIK IV kv</t>
  </si>
  <si>
    <t>I aasta</t>
  </si>
  <si>
    <t>II aasta</t>
  </si>
  <si>
    <t>1 aasta</t>
  </si>
  <si>
    <t>2 aasta</t>
  </si>
  <si>
    <t>Kogu projekti eelarve</t>
  </si>
  <si>
    <t>Tartu Ülikool</t>
  </si>
  <si>
    <t>2020/2021</t>
  </si>
  <si>
    <t>1.1</t>
  </si>
  <si>
    <t>1.2</t>
  </si>
  <si>
    <t>2.1</t>
  </si>
  <si>
    <t>2.2</t>
  </si>
  <si>
    <t>2.3</t>
  </si>
  <si>
    <t>3.1</t>
  </si>
  <si>
    <t>3.2</t>
  </si>
  <si>
    <t>3.3</t>
  </si>
  <si>
    <t>4.1</t>
  </si>
  <si>
    <t>4.2</t>
  </si>
  <si>
    <t>Projekti</t>
  </si>
  <si>
    <t>Kestvus kvartalites</t>
  </si>
  <si>
    <t>Tegevuse algus (kalendriaasta)</t>
  </si>
  <si>
    <t>Tegevuse lõpp (kalendriaasta)</t>
  </si>
  <si>
    <t>Vastutav partner</t>
  </si>
  <si>
    <t>I etapp</t>
  </si>
  <si>
    <t>II etapp</t>
  </si>
  <si>
    <t>Põhitäitjad I kv                   (Eesnimi Perenimi, kraad, asutus)</t>
  </si>
  <si>
    <t>Põhitäitjad II kv                   (Eesnimi Perenimi, kraad, asutus)</t>
  </si>
  <si>
    <t>Põhitäitjad III kv                   (Eesnimi Perenimi, kraad, asutus)</t>
  </si>
  <si>
    <t>Põhitäitjad IV kv                   (Eesnimi Perenimi, kraad, asutus)</t>
  </si>
  <si>
    <t>Tegevuse sisu kirjeldus (mida on plaanis järgmise aruandeperioodi jooksul teha)</t>
  </si>
  <si>
    <t>Üritused, kohtumised ning tulemuste levitamine, mis pole loetletud punktis 4.1 publitseeritud materjalide all (nt raadiosaated, intervjuud ajalehes jms); nt Raadiosaade „TA viimased arengud“, Kuku raadios, kuupäev ja aasta, kui võimalik siis link järelkuulatavale saatele; kohtumine huvigruppidega vahetulemuste aruteluks, kuupäev ja aasta; populaarteadusliku voldiku publitseerimine jne. Võib märkida ka valminud ja avaldamiseks saadetud käsikirjad.</t>
  </si>
  <si>
    <t>jääk</t>
  </si>
  <si>
    <t>Eelarve taotluses</t>
  </si>
  <si>
    <t>RITA1/02-132</t>
  </si>
  <si>
    <t>RITA C-19 Majandus</t>
  </si>
  <si>
    <t>Raul Eamets</t>
  </si>
  <si>
    <t>RITA1/02-132-01 Tartu Ülikool, Sotsiaalteaduste valdkond, majandusteaduskond
RITA1/02-132-02 SA Poliitikauuringute Keskus Praxis
RITA1/02-132-03 Eesti Rakendusuuringute Keskus CentAR OÜ</t>
  </si>
  <si>
    <t>COVID-19 seotud majandusmõjude ning nende pehmendamiseks mõeldud poliitikameetmete tõhususe hindamine</t>
  </si>
  <si>
    <t>SA Poliitikauuringute Keskus Praxis</t>
  </si>
  <si>
    <t>Eesti Rakendusuuringute Keskus CentAR OÜ</t>
  </si>
  <si>
    <t>2aasta</t>
  </si>
  <si>
    <t>Varasemalt kogu projekti jooksul:</t>
  </si>
  <si>
    <r>
      <rPr>
        <sz val="7"/>
        <color theme="1"/>
        <rFont val="Times New Roman"/>
        <family val="1"/>
        <charset val="186"/>
      </rPr>
      <t xml:space="preserve">  </t>
    </r>
    <r>
      <rPr>
        <b/>
        <sz val="9"/>
        <color theme="1"/>
        <rFont val="Calibri Light"/>
        <family val="2"/>
        <charset val="186"/>
      </rPr>
      <t>Uurimistulemuste levitamine ja rakendamine aruandeperioodi jooksul:</t>
    </r>
  </si>
  <si>
    <t>Aruandeperioodi jooksul publitseeritud materjalid:</t>
  </si>
  <si>
    <t>TP 1 - Rahvusvahelise kogemuse analüüs ja süntees</t>
  </si>
  <si>
    <t>Teiste riikide COVID-19 poliitikameetmete kaardistus ja tõhususe analüüs</t>
  </si>
  <si>
    <t xml:space="preserve">Soovitused tööhõive ja majanduskasvu taastamiseks </t>
  </si>
  <si>
    <t>TP 2 - Sotsiaalne ja demograafiline mõju</t>
  </si>
  <si>
    <t>Viiruskriisi mõju sotsiaaldemograafilistele rühmadele ja tööturule</t>
  </si>
  <si>
    <t>Kriisileevendusmeetmete sobitumine Eesti sotsiaalse kaitse süsteemi ja nende mõju sotsiaaldemograafilistele gruppidele</t>
  </si>
  <si>
    <t>Soovitused tööhõive ja majanduskasvu taastamiseks</t>
  </si>
  <si>
    <t>TP 3 - Majandusmõju</t>
  </si>
  <si>
    <t>Kriisi ja sellest taastumise areng</t>
  </si>
  <si>
    <t>Kriisi mõjukanalite ja kriisivastaste meetmete mõju simuleerimine ja analüüs</t>
  </si>
  <si>
    <t>Soovitused majanduskasvu taastamiseks</t>
  </si>
  <si>
    <t>TP 4 - Juhtimine</t>
  </si>
  <si>
    <t>Uuringu tegevuste koordineerimine, eelarve ja aruandlusega tegelemine, koosolekute ja muu suhtluse korraldamine, jmt</t>
  </si>
  <si>
    <t>Juhtkomisjoni koosolek</t>
  </si>
  <si>
    <t>x</t>
  </si>
  <si>
    <t>I kvartal (november 2020 – jaanuar 2021)</t>
  </si>
  <si>
    <t>II kvartal (veebruar 2021 – aprill 2021)</t>
  </si>
  <si>
    <t>III kvartal (mai 2021 – juuli 2021)</t>
  </si>
  <si>
    <t>IV kvartal (august 2021 – oktoober 2021)</t>
  </si>
  <si>
    <t>I kvartal (november 2021 – jaanuar 2022)</t>
  </si>
  <si>
    <t>II kvartal (veebruar 2022 – aprill 2022)</t>
  </si>
  <si>
    <t>2021/2022</t>
  </si>
  <si>
    <t>Aruandeperioodi jooksul tekkinud tööstusomand:</t>
  </si>
  <si>
    <t>27.11.2020 Ettekanne "Koroonaviiruse sotsiaalmajandluslikud mõjud Eestis ning rakendatud kriisimeetmete tõhusus", Raul Eamets, Koroonakonverents "Arukas kohanemine", Tartu Ülikool</t>
  </si>
  <si>
    <t>18.11.2020 Uuringu juhtkomisjoni avakohtumine tellija ja uuringumeeskonnaga, MS Teamsi veebikeskkonna vahendusel</t>
  </si>
  <si>
    <t>16.12.2020 Uuringu 1. analüütiline seminar "Seiresüsteemi väljatöötamise vajadus"</t>
  </si>
  <si>
    <t>19.01.2021 Uuringu 2. analüütiline seminar "C-19 leevendusmeetmed"</t>
  </si>
  <si>
    <t>Aruandeperioodi jooksul ei ole tekkinud tööstusomandit.</t>
  </si>
  <si>
    <t>Projekti esimese juhtkomisjoni kohtumise korraldamine ja läbiviimine. Kohtumine toimus 18. november 2020 Ms Teamsi veebikeskkonna vahendusel. Veebruarikuu juhtkomisjoni koosoleku ettevalmistamine.</t>
  </si>
  <si>
    <t>100%</t>
  </si>
  <si>
    <t>Tegevused on ajakavas.</t>
  </si>
  <si>
    <t>Juhtkomisjoni 2021. a veebruarikuu koosoleku läbiviimine. Juhtkomisjoni kolmanda koosoleku (mai 2021) ettevalmistamine.</t>
  </si>
  <si>
    <t>Projekti sisu- ja korralduslike tegevuste planeerimine ja läbiviimine, igapäevase infovahetuse koordineerimine ja meeskonna koosolekute korraldamine. Projekti avakohtumise korraldamine telija ja projektimeeskonnaga 18.11.2020 Ms Teams veebikeskkonna vahendusel. Töölepingute sõlmimine. Projekti kodulehe www.c19majandus.ut.ee loomine. Projekti töörühmajuhtide ja juhtkomisjoni listide loomine. Uuringu 1. ja 2. analüütiliste seminaride korraldamine. Projekti sisueesmärkide ja ajakava jälgimine. Projekti I kvartali aruande koostamine.</t>
  </si>
  <si>
    <t>Tööd ei ole planeeritud I kvartalisse.</t>
  </si>
  <si>
    <t>Sten Anspal, Ph.D Centar</t>
  </si>
  <si>
    <t>Aleksandr Michelson, Ph.D Praxis</t>
  </si>
  <si>
    <t>Lenno Uusküla, Ph.D TÜ</t>
  </si>
  <si>
    <t>Projekti sisu- ja korralduslike tegevuste planeerimine, igapäevase infovahetuse koordineermine ja koosolekute kokkukutsumine. Projekti sisueesmärkide ja ajakava jälgimine. Kodulehe ja listide haldamine. Projekti järgmiste analüütiliste seminaride korraldamine (veebr-aprill) vastavalt kokkuleppele tellijaga. Projekti II kvartali aruande koostamine.</t>
  </si>
  <si>
    <t>Eesti Töötukassa töötasu hüvitise analüüs EUROMODis ja policy brief koostamine. Kaardistavad intervjuud ministeeriumite esindajatega ja edasised intervjuukavad.</t>
  </si>
  <si>
    <t>Registriandmete päringu koostamine, eetikakomitee ja AKI lubade taotlemine ja saamine. Andmepäringu esitamine registritele. Uuringuplaani koostamine kriisi mõjust soolisele võrdõiguslikkusele, puuetega inimeste toimetulekule ning eakate käekäigule. Seiresüsteemi analüütilise seminari tegemine ja arutelu tellijaga.</t>
  </si>
  <si>
    <t>Intervjuude ja fookusrühmade tegemine sotsiaal-demograafilite rühmadega. Kaks briefi: märtsis puuetega inimeste toimetulek covidi ajal ning aprillis soolise võrdõiguslikkusest. Registriandmete analüüs tööjõu asendatavuse ja väiksemate sotsiaal-demograafiliste rühmade osas (andmete eeldatav laekumine märtsis).</t>
  </si>
  <si>
    <t>Intervjuud ametnikega (veebruar). Kahe valitud meetme analüüs EUROMODis (märts - aprill).</t>
  </si>
  <si>
    <t>Aruandeperioodi jooksul ei publitseeritud materjali.</t>
  </si>
  <si>
    <t>Ettevõtjate ja poliitikakujundajate intervjuude planeerimine - intervjuude sisu ja struktuuri kokkuleppimine, võimalike intervjueeritavate kandidaatide leidmine.</t>
  </si>
  <si>
    <t>Alustame intervjuude läbiviimisega ning nende dokumenteerimise ja analüüsiga. Viime läbi pooled ettevõtjate intervjud ning kõik poliitikakujundajate intervjuud.</t>
  </si>
  <si>
    <t>Makromudeli struktuuriga põhjalikum tutvumine, mudeli erinevateks mooduliteks jagava skeemi loomine ning erinevate osapoolte vahel tegevusteks jagamine.</t>
  </si>
  <si>
    <t>Mudeli andmete kogumine, nende sisselugemise koodi kirjutamine, mudeli keskse ülekandemehhanismi esialgse versiooni kirjutamine, elastsuste hindamine, mudeli esialgsete väljundite programmeerimine.</t>
  </si>
  <si>
    <t xml:space="preserve">Kaardistatud teiste riikide poliitikameetmed (Eurofondi andmebaasi põhjal) ja valitud välja meetmekandidaadid edasiseks analüüsiks. Viidud läbi meeskonna sisearutelud ja analüütiline seminar tellijatega, mille tulemusena valiti välja 5 edasi analüüsitavat meedet. Valitud välja riigid, mille ekspertidega kontakteerutakse intervjuuks. Koostatud intervjuukava intervjuudeks välisekspertidega. Lepitud kokku meetmete edasise analüüsi ja mudelsimulatsiooni alased tegevused. </t>
  </si>
  <si>
    <t>Kontakteerumine välisekspertidega, intervjuude läbiviimine. Ettevalmistused meetmete mõjude modelleerimiseks.</t>
  </si>
  <si>
    <t>Intervjuude tegemine on ametnikega kokku lepitud II kvartali esimestele nädalatele.</t>
  </si>
  <si>
    <t>Eelarve kokku</t>
  </si>
  <si>
    <t>Sten Anspal, Ph.D Centar; 
Epp Kallaste, Ph.D Centar; 
Aleksandr Michelson, Ph.D Praxis; 
Kaupo Koppel, MA Praxis</t>
  </si>
  <si>
    <t>Aleksandr Michelson, Ph.D Praxis; 
Kaupo Koppel, MA Praxis; 
Merilen Laurimäe MA Praxis; Mari-Liis Sepper MA Praxis; Sten Anspal, Ph.D Centar</t>
  </si>
  <si>
    <t>Aleksandr Michelson, Ph.D Praxis; Kaupo Koppel, MA Praxis; Merilen Laurimäe MA Praxis; Kadri Arrak MA Praxis</t>
  </si>
  <si>
    <t xml:space="preserve">Lenno Uusküla, Ph.D TÜ; Kaupo Koppel, MA Praxis; Janno Järve, Ph.D Centar; Marko Sõmer, MA Centar </t>
  </si>
  <si>
    <t>Raul Eamets, Ph.D TÜ; Janno Järve, Ph.D Centar; Kaidi Nõmmela, MA TÜ</t>
  </si>
  <si>
    <t>Lenno Uusküla, Ph.D TÜ; Andres Võrk, MA TÜ; Taavi Unt, MA TÜ; Janno Järve, Ph.D Centar; Marko Sõmer, MA Centar; Aleksandr Michelson, Ph.D Praxis; Kaupo Koppel, MA Praxis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</si>
</sst>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425]"/>
    <numFmt numFmtId="165" formatCode="#,##0.00\ &quot;€&quot;"/>
    <numFmt numFmtId="166" formatCode="mm/yyyy"/>
  </numFmts>
  <fonts count="47" x14ac:knownFonts="1">
    <font>
      <sz val="11"/>
      <color theme="1"/>
      <name val="Calibri"/>
      <family val="2"/>
      <charset val="186"/>
      <scheme val="minor"/>
    </font>
    <font>
      <b/>
      <sz val="11"/>
      <color rgb="FFFF0000"/>
      <name val="Calibri"/>
      <family val="2"/>
      <charset val="186"/>
      <scheme val="minor"/>
    </font>
    <font>
      <b/>
      <sz val="9"/>
      <color theme="1"/>
      <name val="Calibri Light"/>
      <family val="2"/>
      <charset val="186"/>
    </font>
    <font>
      <b/>
      <sz val="7"/>
      <color theme="1"/>
      <name val="Times New Roman"/>
      <family val="1"/>
      <charset val="186"/>
    </font>
    <font>
      <sz val="9"/>
      <color theme="1"/>
      <name val="Calibri Light"/>
      <family val="2"/>
      <charset val="186"/>
    </font>
    <font>
      <u/>
      <sz val="11"/>
      <color theme="1"/>
      <name val="Calibri Light"/>
      <family val="2"/>
      <charset val="186"/>
    </font>
    <font>
      <sz val="11"/>
      <color theme="1"/>
      <name val="Calibri Light"/>
      <family val="2"/>
      <charset val="186"/>
    </font>
    <font>
      <i/>
      <sz val="9"/>
      <color theme="1"/>
      <name val="Calibri Light"/>
      <family val="2"/>
      <charset val="186"/>
    </font>
    <font>
      <sz val="7"/>
      <color theme="1"/>
      <name val="Times New Roman"/>
      <family val="1"/>
      <charset val="186"/>
    </font>
    <font>
      <b/>
      <sz val="11"/>
      <color theme="1"/>
      <name val="Calibri"/>
      <family val="2"/>
      <scheme val="minor"/>
    </font>
    <font>
      <b/>
      <sz val="11"/>
      <color rgb="FFFF0000"/>
      <name val="Calibri"/>
      <family val="2"/>
      <scheme val="minor"/>
    </font>
    <font>
      <sz val="11"/>
      <name val="Calibri"/>
      <family val="2"/>
      <scheme val="minor"/>
    </font>
    <font>
      <u/>
      <sz val="11"/>
      <color theme="10"/>
      <name val="Calibri"/>
      <family val="2"/>
      <charset val="186"/>
      <scheme val="minor"/>
    </font>
    <font>
      <sz val="12"/>
      <color theme="1"/>
      <name val="Calibri"/>
      <family val="2"/>
      <scheme val="minor"/>
    </font>
    <font>
      <sz val="11"/>
      <color rgb="FF000000"/>
      <name val="Cambria"/>
      <family val="1"/>
      <charset val="186"/>
    </font>
    <font>
      <sz val="9"/>
      <color rgb="FF000000"/>
      <name val="Calibri"/>
      <family val="2"/>
      <charset val="186"/>
    </font>
    <font>
      <sz val="11"/>
      <color rgb="FF000000"/>
      <name val="Arial"/>
      <family val="2"/>
      <charset val="186"/>
    </font>
    <font>
      <sz val="11"/>
      <color rgb="FF000000"/>
      <name val="Calibri"/>
      <family val="2"/>
      <charset val="186"/>
      <scheme val="minor"/>
    </font>
    <font>
      <sz val="16"/>
      <color rgb="FFFF0000"/>
      <name val="Calibri"/>
      <family val="2"/>
      <charset val="186"/>
      <scheme val="minor"/>
    </font>
    <font>
      <b/>
      <sz val="10"/>
      <color theme="1"/>
      <name val="Calibri"/>
      <family val="2"/>
      <charset val="186"/>
      <scheme val="minor"/>
    </font>
    <font>
      <sz val="10"/>
      <color theme="1"/>
      <name val="Calibri"/>
      <family val="2"/>
      <charset val="186"/>
      <scheme val="minor"/>
    </font>
    <font>
      <sz val="10"/>
      <color rgb="FF000000"/>
      <name val="Calibri"/>
      <family val="2"/>
      <scheme val="minor"/>
    </font>
    <font>
      <b/>
      <sz val="11"/>
      <color theme="1"/>
      <name val="Calibri"/>
      <family val="2"/>
      <charset val="186"/>
      <scheme val="minor"/>
    </font>
    <font>
      <sz val="14"/>
      <color theme="4" tint="-0.499984740745262"/>
      <name val="Calibri"/>
      <family val="2"/>
      <charset val="186"/>
      <scheme val="minor"/>
    </font>
    <font>
      <b/>
      <sz val="11"/>
      <color theme="4" tint="-0.499984740745262"/>
      <name val="Calibri"/>
      <family val="2"/>
      <charset val="186"/>
      <scheme val="minor"/>
    </font>
    <font>
      <sz val="11"/>
      <color theme="4" tint="-0.499984740745262"/>
      <name val="Calibri"/>
      <family val="2"/>
      <charset val="186"/>
      <scheme val="minor"/>
    </font>
    <font>
      <b/>
      <sz val="12"/>
      <color theme="4" tint="-0.499984740745262"/>
      <name val="Calibri"/>
      <family val="2"/>
      <charset val="186"/>
      <scheme val="minor"/>
    </font>
    <font>
      <b/>
      <sz val="18"/>
      <color theme="4" tint="-0.499984740745262"/>
      <name val="Calibri"/>
      <family val="2"/>
      <charset val="186"/>
      <scheme val="minor"/>
    </font>
    <font>
      <i/>
      <sz val="16"/>
      <color rgb="FFFF0000"/>
      <name val="Calibri"/>
      <family val="2"/>
      <charset val="186"/>
      <scheme val="minor"/>
    </font>
    <font>
      <i/>
      <sz val="11"/>
      <color theme="1"/>
      <name val="Calibri"/>
      <family val="2"/>
      <charset val="186"/>
      <scheme val="minor"/>
    </font>
    <font>
      <i/>
      <sz val="11"/>
      <name val="Calibri"/>
      <family val="2"/>
      <charset val="186"/>
      <scheme val="minor"/>
    </font>
    <font>
      <sz val="16"/>
      <color theme="4" tint="-0.499984740745262"/>
      <name val="Calibri"/>
      <family val="2"/>
      <charset val="186"/>
      <scheme val="minor"/>
    </font>
    <font>
      <b/>
      <i/>
      <sz val="11"/>
      <name val="Calibri"/>
      <family val="2"/>
      <scheme val="minor"/>
    </font>
    <font>
      <b/>
      <sz val="9"/>
      <name val="Calibri Light"/>
      <family val="2"/>
      <scheme val="major"/>
    </font>
    <font>
      <i/>
      <sz val="11"/>
      <color theme="1"/>
      <name val="Calibri"/>
      <family val="2"/>
      <scheme val="minor"/>
    </font>
    <font>
      <sz val="9"/>
      <color rgb="FF000000"/>
      <name val="Calibri"/>
      <family val="2"/>
    </font>
    <font>
      <sz val="11"/>
      <color rgb="FF000000"/>
      <name val="Calibri"/>
      <family val="2"/>
      <scheme val="minor"/>
    </font>
    <font>
      <b/>
      <sz val="11"/>
      <color rgb="FF000000"/>
      <name val="Calibri"/>
      <family val="2"/>
      <scheme val="minor"/>
    </font>
    <font>
      <sz val="11"/>
      <name val="Calibri"/>
      <family val="2"/>
      <charset val="186"/>
      <scheme val="minor"/>
    </font>
    <font>
      <sz val="9"/>
      <name val="Calibri"/>
      <family val="2"/>
      <charset val="186"/>
    </font>
    <font>
      <sz val="12"/>
      <color theme="1"/>
      <name val="Calibri"/>
      <family val="2"/>
      <charset val="186"/>
      <scheme val="minor"/>
    </font>
    <font>
      <sz val="9"/>
      <color theme="1"/>
      <name val="Calibri"/>
      <family val="2"/>
      <scheme val="minor"/>
    </font>
    <font>
      <u/>
      <sz val="9"/>
      <color theme="10"/>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color rgb="FF00000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0" fontId="13" fillId="0" borderId="0"/>
  </cellStyleXfs>
  <cellXfs count="315">
    <xf numFmtId="0" fontId="0" fillId="0" borderId="0" xfId="0"/>
    <xf numFmtId="16" fontId="0" fillId="0" borderId="1" xfId="0" applyNumberFormat="1" applyBorder="1" applyAlignment="1">
      <alignment horizontal="center"/>
    </xf>
    <xf numFmtId="0" fontId="0" fillId="0" borderId="1" xfId="0" applyBorder="1" applyAlignment="1">
      <alignment horizontal="center"/>
    </xf>
    <xf numFmtId="0" fontId="0" fillId="0" borderId="2" xfId="0" applyBorder="1" applyAlignment="1">
      <alignment wrapText="1"/>
    </xf>
    <xf numFmtId="0" fontId="6" fillId="3" borderId="19" xfId="0" applyFont="1" applyFill="1" applyBorder="1" applyAlignment="1">
      <alignment vertical="center" wrapText="1"/>
    </xf>
    <xf numFmtId="0" fontId="0" fillId="0" borderId="0" xfId="0" applyAlignment="1">
      <alignment horizontal="left"/>
    </xf>
    <xf numFmtId="0" fontId="0" fillId="0" borderId="22" xfId="0" applyBorder="1"/>
    <xf numFmtId="0" fontId="0" fillId="0" borderId="23" xfId="0" applyBorder="1"/>
    <xf numFmtId="0" fontId="0" fillId="0" borderId="20" xfId="0" applyBorder="1"/>
    <xf numFmtId="16" fontId="0" fillId="0" borderId="1" xfId="0" applyNumberFormat="1" applyFont="1" applyBorder="1" applyAlignment="1">
      <alignment horizontal="center"/>
    </xf>
    <xf numFmtId="0" fontId="0" fillId="0" borderId="0" xfId="0" applyFont="1"/>
    <xf numFmtId="0" fontId="0" fillId="0" borderId="2" xfId="0" applyFont="1" applyFill="1" applyBorder="1" applyAlignment="1">
      <alignment wrapText="1"/>
    </xf>
    <xf numFmtId="0" fontId="9" fillId="0" borderId="2" xfId="0" applyFont="1" applyFill="1" applyBorder="1" applyAlignment="1">
      <alignment wrapText="1"/>
    </xf>
    <xf numFmtId="0" fontId="5" fillId="3" borderId="19" xfId="0" applyFont="1" applyFill="1" applyBorder="1" applyAlignment="1">
      <alignment vertical="center" wrapText="1"/>
    </xf>
    <xf numFmtId="0" fontId="6" fillId="3" borderId="16" xfId="0" applyFont="1" applyFill="1" applyBorder="1" applyAlignment="1">
      <alignment vertical="center" wrapText="1"/>
    </xf>
    <xf numFmtId="0" fontId="0" fillId="0" borderId="0" xfId="0" applyFill="1" applyBorder="1"/>
    <xf numFmtId="0" fontId="0" fillId="0" borderId="0" xfId="0" applyFill="1"/>
    <xf numFmtId="0" fontId="10" fillId="0" borderId="0" xfId="0" applyFont="1" applyFill="1" applyBorder="1"/>
    <xf numFmtId="0" fontId="9" fillId="0" borderId="0" xfId="0" applyFont="1"/>
    <xf numFmtId="0" fontId="1" fillId="0" borderId="0" xfId="0" applyFont="1"/>
    <xf numFmtId="0" fontId="12" fillId="0" borderId="0" xfId="1"/>
    <xf numFmtId="0" fontId="11" fillId="0" borderId="0" xfId="0" applyFont="1" applyFill="1"/>
    <xf numFmtId="0" fontId="11" fillId="0" borderId="0" xfId="0" applyFont="1" applyFill="1" applyAlignment="1">
      <alignment horizontal="center" vertical="top"/>
    </xf>
    <xf numFmtId="0" fontId="16" fillId="0" borderId="0" xfId="0" applyFont="1" applyFill="1" applyBorder="1"/>
    <xf numFmtId="0" fontId="0" fillId="0" borderId="0" xfId="0" applyFill="1" applyAlignment="1">
      <alignment horizontal="center" vertical="center"/>
    </xf>
    <xf numFmtId="0" fontId="0" fillId="0" borderId="0" xfId="0" applyFill="1" applyAlignment="1">
      <alignment horizontal="right"/>
    </xf>
    <xf numFmtId="0" fontId="0" fillId="0" borderId="0" xfId="0" applyFill="1" applyAlignment="1">
      <alignment horizontal="right" vertical="center"/>
    </xf>
    <xf numFmtId="0" fontId="14" fillId="0" borderId="0" xfId="0" applyFont="1" applyFill="1" applyBorder="1" applyAlignment="1">
      <alignment horizontal="right" vertical="center"/>
    </xf>
    <xf numFmtId="0" fontId="16" fillId="0" borderId="0" xfId="0" applyFont="1" applyFill="1" applyBorder="1" applyAlignment="1">
      <alignment horizontal="right"/>
    </xf>
    <xf numFmtId="0" fontId="0" fillId="0" borderId="0" xfId="0" applyFont="1" applyFill="1"/>
    <xf numFmtId="0" fontId="17" fillId="0" borderId="0" xfId="0" applyFont="1" applyFill="1" applyBorder="1" applyAlignment="1">
      <alignment horizontal="center" vertical="center"/>
    </xf>
    <xf numFmtId="0" fontId="17" fillId="0" borderId="0" xfId="0" applyFont="1" applyFill="1" applyBorder="1"/>
    <xf numFmtId="0" fontId="18" fillId="0" borderId="0" xfId="0" applyFont="1" applyFill="1" applyAlignment="1">
      <alignment horizontal="right" vertical="center"/>
    </xf>
    <xf numFmtId="0" fontId="17" fillId="0" borderId="0" xfId="0" applyFont="1" applyFill="1" applyBorder="1" applyAlignment="1">
      <alignment horizontal="right" vertical="center"/>
    </xf>
    <xf numFmtId="0" fontId="5" fillId="3" borderId="16" xfId="0" applyFont="1" applyFill="1" applyBorder="1" applyAlignment="1">
      <alignment vertical="center" wrapText="1"/>
    </xf>
    <xf numFmtId="0" fontId="19" fillId="0" borderId="0" xfId="0" applyFont="1" applyBorder="1" applyAlignment="1">
      <alignment vertical="center" wrapText="1"/>
    </xf>
    <xf numFmtId="49" fontId="15" fillId="5" borderId="15" xfId="0" applyNumberFormat="1" applyFont="1" applyFill="1" applyBorder="1" applyAlignment="1">
      <alignment horizontal="center" vertical="center"/>
    </xf>
    <xf numFmtId="49" fontId="15" fillId="5" borderId="14" xfId="0" applyNumberFormat="1" applyFont="1" applyFill="1" applyBorder="1" applyAlignment="1">
      <alignment horizontal="center" vertical="center"/>
    </xf>
    <xf numFmtId="49" fontId="15" fillId="5" borderId="26" xfId="0" applyNumberFormat="1" applyFont="1" applyFill="1" applyBorder="1" applyAlignment="1">
      <alignment horizontal="center" vertical="center"/>
    </xf>
    <xf numFmtId="49" fontId="15" fillId="6" borderId="15" xfId="0" applyNumberFormat="1" applyFont="1" applyFill="1" applyBorder="1" applyAlignment="1">
      <alignment horizontal="center" vertical="center"/>
    </xf>
    <xf numFmtId="49" fontId="15" fillId="6" borderId="14" xfId="0" applyNumberFormat="1" applyFont="1" applyFill="1" applyBorder="1" applyAlignment="1">
      <alignment horizontal="center" vertical="center"/>
    </xf>
    <xf numFmtId="49" fontId="15" fillId="6" borderId="26" xfId="0" applyNumberFormat="1" applyFont="1" applyFill="1" applyBorder="1" applyAlignment="1">
      <alignment horizontal="center" vertical="center"/>
    </xf>
    <xf numFmtId="49" fontId="15" fillId="6" borderId="42"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xf>
    <xf numFmtId="49" fontId="15" fillId="5" borderId="2" xfId="0" applyNumberFormat="1" applyFont="1" applyFill="1" applyBorder="1" applyAlignment="1">
      <alignment horizontal="center" vertical="center"/>
    </xf>
    <xf numFmtId="49" fontId="15" fillId="5" borderId="30" xfId="0" applyNumberFormat="1" applyFont="1" applyFill="1" applyBorder="1" applyAlignment="1">
      <alignment horizontal="center" vertical="center"/>
    </xf>
    <xf numFmtId="49" fontId="15" fillId="6" borderId="8"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2" xfId="0" applyNumberFormat="1" applyFont="1" applyFill="1" applyBorder="1" applyAlignment="1">
      <alignment horizontal="center" vertical="center"/>
    </xf>
    <xf numFmtId="49" fontId="15" fillId="6" borderId="30"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15" fillId="4" borderId="2" xfId="0" applyNumberFormat="1" applyFont="1" applyFill="1" applyBorder="1" applyAlignment="1">
      <alignment horizontal="center" vertical="center"/>
    </xf>
    <xf numFmtId="49" fontId="15" fillId="4" borderId="30" xfId="0" applyNumberFormat="1" applyFont="1" applyFill="1" applyBorder="1" applyAlignment="1">
      <alignment horizontal="center" vertical="center"/>
    </xf>
    <xf numFmtId="49" fontId="15" fillId="4" borderId="17" xfId="0" applyNumberFormat="1" applyFont="1" applyFill="1" applyBorder="1" applyAlignment="1">
      <alignment horizontal="center" vertical="center"/>
    </xf>
    <xf numFmtId="49" fontId="15" fillId="5" borderId="45" xfId="0" applyNumberFormat="1" applyFont="1" applyFill="1" applyBorder="1" applyAlignment="1">
      <alignment horizontal="center" vertical="center"/>
    </xf>
    <xf numFmtId="49" fontId="15" fillId="5" borderId="37" xfId="0" applyNumberFormat="1" applyFont="1" applyFill="1" applyBorder="1" applyAlignment="1">
      <alignment horizontal="center" vertical="center"/>
    </xf>
    <xf numFmtId="49" fontId="15" fillId="4" borderId="37" xfId="0" applyNumberFormat="1" applyFont="1" applyFill="1" applyBorder="1" applyAlignment="1">
      <alignment horizontal="center" vertical="center"/>
    </xf>
    <xf numFmtId="49" fontId="15" fillId="4" borderId="14"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xf>
    <xf numFmtId="49" fontId="15" fillId="4" borderId="11" xfId="0"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49" fontId="15" fillId="4" borderId="25" xfId="0" applyNumberFormat="1" applyFont="1" applyFill="1" applyBorder="1" applyAlignment="1">
      <alignment horizontal="center" vertical="center"/>
    </xf>
    <xf numFmtId="49" fontId="15" fillId="4" borderId="29" xfId="0" applyNumberFormat="1" applyFont="1" applyFill="1" applyBorder="1" applyAlignment="1">
      <alignment horizontal="center" vertical="center"/>
    </xf>
    <xf numFmtId="49" fontId="15" fillId="6" borderId="41" xfId="0" applyNumberFormat="1" applyFont="1" applyFill="1" applyBorder="1" applyAlignment="1">
      <alignment horizontal="center" vertical="center"/>
    </xf>
    <xf numFmtId="49" fontId="15" fillId="6" borderId="17" xfId="0" applyNumberFormat="1" applyFont="1" applyFill="1" applyBorder="1" applyAlignment="1">
      <alignment horizontal="center" vertical="center"/>
    </xf>
    <xf numFmtId="49" fontId="15" fillId="4" borderId="32" xfId="0" applyNumberFormat="1" applyFont="1" applyFill="1" applyBorder="1" applyAlignment="1">
      <alignment horizontal="center" vertical="center"/>
    </xf>
    <xf numFmtId="49" fontId="15" fillId="4" borderId="26" xfId="0" applyNumberFormat="1" applyFont="1" applyFill="1" applyBorder="1" applyAlignment="1">
      <alignment horizontal="center" vertical="center"/>
    </xf>
    <xf numFmtId="49" fontId="15" fillId="4" borderId="38" xfId="0" applyNumberFormat="1" applyFont="1" applyFill="1" applyBorder="1" applyAlignment="1">
      <alignment horizontal="center" vertical="center"/>
    </xf>
    <xf numFmtId="49" fontId="15" fillId="4" borderId="47"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0" fontId="0" fillId="0" borderId="20" xfId="0" applyFill="1" applyBorder="1"/>
    <xf numFmtId="2" fontId="0" fillId="5" borderId="6" xfId="0" applyNumberFormat="1" applyFill="1" applyBorder="1"/>
    <xf numFmtId="2" fontId="0" fillId="5" borderId="0" xfId="0" applyNumberFormat="1" applyFill="1" applyBorder="1"/>
    <xf numFmtId="2" fontId="0" fillId="5" borderId="7" xfId="0" applyNumberFormat="1" applyFill="1" applyBorder="1"/>
    <xf numFmtId="2" fontId="0" fillId="5" borderId="15" xfId="0" applyNumberFormat="1" applyFill="1" applyBorder="1"/>
    <xf numFmtId="2" fontId="0" fillId="5" borderId="42" xfId="0" applyNumberFormat="1" applyFill="1" applyBorder="1"/>
    <xf numFmtId="0" fontId="24" fillId="5" borderId="2" xfId="0" applyFont="1" applyFill="1" applyBorder="1"/>
    <xf numFmtId="0" fontId="25" fillId="0" borderId="1" xfId="0" applyFont="1" applyBorder="1" applyAlignment="1">
      <alignment horizontal="center"/>
    </xf>
    <xf numFmtId="2" fontId="0" fillId="5" borderId="8" xfId="0" applyNumberFormat="1" applyFill="1" applyBorder="1"/>
    <xf numFmtId="2" fontId="0" fillId="5" borderId="30" xfId="0" applyNumberFormat="1" applyFill="1" applyBorder="1"/>
    <xf numFmtId="0" fontId="24" fillId="5" borderId="2" xfId="0" applyFont="1" applyFill="1" applyBorder="1" applyAlignment="1">
      <alignment wrapText="1"/>
    </xf>
    <xf numFmtId="0" fontId="0" fillId="7" borderId="18" xfId="0" applyFill="1" applyBorder="1"/>
    <xf numFmtId="0" fontId="28" fillId="0" borderId="0" xfId="0" applyFont="1" applyFill="1" applyAlignment="1">
      <alignment horizontal="right" vertical="center" wrapText="1"/>
    </xf>
    <xf numFmtId="0" fontId="6" fillId="3" borderId="20" xfId="0" applyFont="1" applyFill="1" applyBorder="1" applyAlignment="1">
      <alignment horizontal="left" vertical="center" wrapText="1"/>
    </xf>
    <xf numFmtId="14" fontId="6" fillId="3" borderId="10" xfId="0" applyNumberFormat="1" applyFont="1" applyFill="1" applyBorder="1" applyAlignment="1">
      <alignment horizontal="left" vertical="center" wrapText="1"/>
    </xf>
    <xf numFmtId="14" fontId="6" fillId="3" borderId="20" xfId="0" applyNumberFormat="1" applyFont="1" applyFill="1" applyBorder="1" applyAlignment="1">
      <alignment horizontal="left" vertical="center" wrapText="1"/>
    </xf>
    <xf numFmtId="165" fontId="6" fillId="3" borderId="20" xfId="0" applyNumberFormat="1" applyFont="1" applyFill="1" applyBorder="1" applyAlignment="1">
      <alignment horizontal="left" vertical="center" wrapText="1"/>
    </xf>
    <xf numFmtId="164" fontId="6" fillId="3" borderId="20" xfId="0" applyNumberFormat="1" applyFont="1" applyFill="1" applyBorder="1" applyAlignment="1">
      <alignment horizontal="left" vertical="center" wrapText="1"/>
    </xf>
    <xf numFmtId="0" fontId="19" fillId="0" borderId="7" xfId="0" applyFont="1" applyBorder="1" applyAlignment="1">
      <alignment vertical="center" wrapText="1"/>
    </xf>
    <xf numFmtId="0" fontId="0" fillId="0" borderId="0" xfId="0" applyAlignment="1">
      <alignment horizontal="center" vertical="center"/>
    </xf>
    <xf numFmtId="2" fontId="0" fillId="7" borderId="7" xfId="0" applyNumberFormat="1" applyFill="1" applyBorder="1" applyAlignment="1">
      <alignment horizontal="center" vertical="center"/>
    </xf>
    <xf numFmtId="2" fontId="0" fillId="7" borderId="21" xfId="0" applyNumberFormat="1" applyFill="1" applyBorder="1" applyAlignment="1">
      <alignment horizontal="center" vertical="center"/>
    </xf>
    <xf numFmtId="2" fontId="0" fillId="7" borderId="37" xfId="0" applyNumberFormat="1" applyFill="1" applyBorder="1" applyAlignment="1">
      <alignment horizontal="center" vertical="center"/>
    </xf>
    <xf numFmtId="2" fontId="0" fillId="7" borderId="33" xfId="0" applyNumberFormat="1" applyFill="1" applyBorder="1" applyAlignment="1">
      <alignment horizontal="center" vertical="center"/>
    </xf>
    <xf numFmtId="2" fontId="0" fillId="7" borderId="37" xfId="0" applyNumberFormat="1" applyFont="1" applyFill="1" applyBorder="1" applyAlignment="1">
      <alignment horizontal="center" vertical="center"/>
    </xf>
    <xf numFmtId="2" fontId="22" fillId="7" borderId="46" xfId="0" applyNumberFormat="1" applyFont="1" applyFill="1" applyBorder="1" applyAlignment="1">
      <alignment horizontal="center" vertical="center"/>
    </xf>
    <xf numFmtId="2" fontId="0" fillId="7" borderId="18" xfId="0" applyNumberFormat="1" applyFill="1" applyBorder="1" applyAlignment="1">
      <alignment horizontal="center" vertical="center"/>
    </xf>
    <xf numFmtId="2" fontId="0" fillId="7" borderId="33" xfId="0" applyNumberFormat="1" applyFont="1" applyFill="1" applyBorder="1" applyAlignment="1">
      <alignment horizontal="center" vertical="center"/>
    </xf>
    <xf numFmtId="2" fontId="22" fillId="7" borderId="36"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0" fillId="0" borderId="33" xfId="0" applyNumberFormat="1" applyBorder="1" applyAlignment="1">
      <alignment vertical="center"/>
    </xf>
    <xf numFmtId="2" fontId="9" fillId="7" borderId="36" xfId="0" applyNumberFormat="1" applyFont="1" applyFill="1" applyBorder="1" applyAlignment="1">
      <alignment vertical="center"/>
    </xf>
    <xf numFmtId="2" fontId="0" fillId="0" borderId="8" xfId="0" applyNumberFormat="1" applyBorder="1" applyAlignment="1">
      <alignment horizontal="center"/>
    </xf>
    <xf numFmtId="2" fontId="0" fillId="0" borderId="30" xfId="0" applyNumberFormat="1" applyBorder="1" applyAlignment="1">
      <alignment horizontal="center"/>
    </xf>
    <xf numFmtId="2" fontId="0" fillId="5" borderId="8" xfId="0" applyNumberFormat="1" applyFill="1" applyBorder="1" applyAlignment="1">
      <alignment horizontal="center"/>
    </xf>
    <xf numFmtId="2" fontId="0" fillId="5" borderId="30" xfId="0" applyNumberFormat="1" applyFill="1" applyBorder="1" applyAlignment="1">
      <alignment horizontal="center"/>
    </xf>
    <xf numFmtId="2" fontId="0" fillId="0" borderId="8"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5" borderId="8" xfId="0" applyNumberFormat="1" applyFill="1" applyBorder="1" applyAlignment="1">
      <alignment horizontal="center" vertical="center"/>
    </xf>
    <xf numFmtId="2" fontId="0" fillId="5" borderId="1" xfId="0" applyNumberFormat="1" applyFill="1" applyBorder="1" applyAlignment="1">
      <alignment horizontal="center" vertical="center"/>
    </xf>
    <xf numFmtId="2" fontId="9" fillId="5" borderId="27" xfId="0" applyNumberFormat="1" applyFont="1" applyFill="1" applyBorder="1" applyAlignment="1">
      <alignment horizontal="center" vertical="center"/>
    </xf>
    <xf numFmtId="2" fontId="9" fillId="5" borderId="34" xfId="0" applyNumberFormat="1"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2" fontId="0" fillId="5" borderId="6" xfId="0" applyNumberFormat="1" applyFill="1" applyBorder="1" applyAlignment="1">
      <alignment horizontal="center"/>
    </xf>
    <xf numFmtId="2" fontId="0" fillId="5" borderId="0" xfId="0" applyNumberFormat="1" applyFill="1" applyBorder="1" applyAlignment="1">
      <alignment horizontal="center"/>
    </xf>
    <xf numFmtId="2" fontId="0" fillId="5" borderId="7" xfId="0" applyNumberFormat="1" applyFill="1" applyBorder="1" applyAlignment="1">
      <alignment horizontal="center"/>
    </xf>
    <xf numFmtId="2" fontId="0" fillId="0" borderId="1" xfId="0" applyNumberFormat="1" applyBorder="1" applyAlignment="1">
      <alignment horizontal="center"/>
    </xf>
    <xf numFmtId="2" fontId="0" fillId="5" borderId="1" xfId="0" applyNumberFormat="1" applyFill="1" applyBorder="1" applyAlignment="1">
      <alignment horizontal="center"/>
    </xf>
    <xf numFmtId="2" fontId="0" fillId="0" borderId="30" xfId="0" applyNumberFormat="1" applyFont="1" applyFill="1" applyBorder="1" applyAlignment="1">
      <alignment horizontal="center" vertical="center"/>
    </xf>
    <xf numFmtId="2" fontId="0" fillId="5" borderId="30" xfId="0" applyNumberFormat="1" applyFill="1" applyBorder="1" applyAlignment="1">
      <alignment horizontal="center" vertical="center"/>
    </xf>
    <xf numFmtId="2" fontId="9" fillId="5" borderId="35" xfId="0" applyNumberFormat="1" applyFont="1" applyFill="1" applyBorder="1" applyAlignment="1">
      <alignment horizontal="center" vertical="center"/>
    </xf>
    <xf numFmtId="2" fontId="0" fillId="0" borderId="8" xfId="0" applyNumberFormat="1" applyBorder="1" applyAlignment="1">
      <alignment horizontal="center" vertical="center"/>
    </xf>
    <xf numFmtId="2" fontId="0" fillId="0" borderId="1" xfId="0" applyNumberFormat="1" applyBorder="1" applyAlignment="1">
      <alignment horizontal="center" vertical="center"/>
    </xf>
    <xf numFmtId="2" fontId="0" fillId="0" borderId="30" xfId="0" applyNumberFormat="1" applyBorder="1" applyAlignment="1">
      <alignment horizontal="center" vertical="center"/>
    </xf>
    <xf numFmtId="2" fontId="0" fillId="5" borderId="8" xfId="0" applyNumberFormat="1" applyFont="1" applyFill="1" applyBorder="1" applyAlignment="1">
      <alignment horizontal="center" vertical="center"/>
    </xf>
    <xf numFmtId="2" fontId="0" fillId="5" borderId="1" xfId="0" applyNumberFormat="1" applyFont="1" applyFill="1" applyBorder="1" applyAlignment="1">
      <alignment horizontal="center" vertical="center"/>
    </xf>
    <xf numFmtId="2" fontId="0" fillId="5" borderId="30" xfId="0" applyNumberFormat="1" applyFont="1" applyFill="1" applyBorder="1" applyAlignment="1">
      <alignment horizontal="center" vertical="center"/>
    </xf>
    <xf numFmtId="2" fontId="0" fillId="5" borderId="27" xfId="0" applyNumberFormat="1" applyFont="1" applyFill="1" applyBorder="1" applyAlignment="1">
      <alignment horizontal="center" vertical="center"/>
    </xf>
    <xf numFmtId="2" fontId="0" fillId="5" borderId="34" xfId="0" applyNumberFormat="1" applyFont="1" applyFill="1" applyBorder="1" applyAlignment="1">
      <alignment horizontal="center" vertical="center"/>
    </xf>
    <xf numFmtId="2" fontId="0" fillId="5" borderId="35" xfId="0" applyNumberFormat="1" applyFont="1" applyFill="1" applyBorder="1" applyAlignment="1">
      <alignment horizontal="center" vertical="center"/>
    </xf>
    <xf numFmtId="0" fontId="34" fillId="0" borderId="0" xfId="0" applyFont="1" applyAlignment="1">
      <alignment vertical="center"/>
    </xf>
    <xf numFmtId="0" fontId="32" fillId="0" borderId="0" xfId="0" applyFont="1" applyAlignment="1">
      <alignment horizontal="left" vertical="center" wrapText="1" indent="2"/>
    </xf>
    <xf numFmtId="0" fontId="35" fillId="5" borderId="8" xfId="0" applyFont="1" applyFill="1" applyBorder="1" applyAlignment="1">
      <alignment horizontal="center" vertical="center"/>
    </xf>
    <xf numFmtId="0" fontId="35" fillId="5" borderId="14" xfId="0" applyFont="1" applyFill="1" applyBorder="1" applyAlignment="1">
      <alignment horizontal="center" vertical="center"/>
    </xf>
    <xf numFmtId="49" fontId="19" fillId="4" borderId="50" xfId="0" applyNumberFormat="1" applyFont="1" applyFill="1" applyBorder="1" applyAlignment="1">
      <alignment horizontal="center" vertical="center"/>
    </xf>
    <xf numFmtId="0" fontId="20" fillId="4" borderId="47" xfId="0" applyFont="1" applyFill="1" applyBorder="1" applyAlignment="1">
      <alignment vertical="center" wrapText="1"/>
    </xf>
    <xf numFmtId="0" fontId="19" fillId="4" borderId="38" xfId="0" applyFont="1" applyFill="1" applyBorder="1" applyAlignment="1">
      <alignment horizontal="center" vertical="center"/>
    </xf>
    <xf numFmtId="49" fontId="20" fillId="0" borderId="51" xfId="0" applyNumberFormat="1" applyFont="1" applyBorder="1" applyAlignment="1">
      <alignment horizontal="center" vertical="center"/>
    </xf>
    <xf numFmtId="166" fontId="20" fillId="0" borderId="11" xfId="0" applyNumberFormat="1" applyFont="1" applyBorder="1" applyAlignment="1">
      <alignment horizontal="center" vertical="center" wrapText="1"/>
    </xf>
    <xf numFmtId="0" fontId="20" fillId="0" borderId="37" xfId="0" applyFont="1" applyBorder="1" applyAlignment="1">
      <alignment horizontal="center" vertical="center"/>
    </xf>
    <xf numFmtId="0" fontId="19" fillId="4" borderId="11" xfId="0" applyFont="1" applyFill="1" applyBorder="1" applyAlignment="1">
      <alignment vertical="center" wrapText="1"/>
    </xf>
    <xf numFmtId="0" fontId="20" fillId="4" borderId="11" xfId="0" applyFont="1" applyFill="1" applyBorder="1" applyAlignment="1">
      <alignment vertical="center" wrapText="1"/>
    </xf>
    <xf numFmtId="166" fontId="19" fillId="4" borderId="11" xfId="0" applyNumberFormat="1" applyFont="1" applyFill="1" applyBorder="1" applyAlignment="1">
      <alignment horizontal="center" vertical="center" wrapText="1"/>
    </xf>
    <xf numFmtId="0" fontId="19" fillId="4" borderId="37" xfId="0" applyFont="1" applyFill="1" applyBorder="1" applyAlignment="1">
      <alignment horizontal="center" vertical="center"/>
    </xf>
    <xf numFmtId="0" fontId="20" fillId="0" borderId="11" xfId="0" applyFont="1" applyBorder="1" applyAlignment="1">
      <alignment vertical="center" wrapText="1"/>
    </xf>
    <xf numFmtId="0" fontId="19" fillId="4" borderId="51" xfId="0" applyNumberFormat="1" applyFont="1" applyFill="1" applyBorder="1" applyAlignment="1">
      <alignment horizontal="center" vertical="center"/>
    </xf>
    <xf numFmtId="0" fontId="20" fillId="0" borderId="11" xfId="0" applyFont="1" applyBorder="1" applyAlignment="1">
      <alignment horizontal="left" vertical="center" wrapText="1"/>
    </xf>
    <xf numFmtId="49" fontId="20" fillId="0" borderId="49" xfId="0" applyNumberFormat="1" applyFont="1" applyBorder="1" applyAlignment="1">
      <alignment horizontal="center" vertical="center"/>
    </xf>
    <xf numFmtId="0" fontId="20" fillId="0" borderId="48" xfId="0" applyFont="1" applyBorder="1" applyAlignment="1">
      <alignment vertical="center" wrapText="1"/>
    </xf>
    <xf numFmtId="166" fontId="20" fillId="0" borderId="48" xfId="0" applyNumberFormat="1" applyFont="1" applyBorder="1" applyAlignment="1">
      <alignment horizontal="center" vertical="center" wrapText="1"/>
    </xf>
    <xf numFmtId="0" fontId="20" fillId="0" borderId="46" xfId="0" applyFont="1" applyBorder="1" applyAlignment="1">
      <alignment horizontal="center" vertical="center"/>
    </xf>
    <xf numFmtId="0" fontId="36" fillId="0" borderId="0" xfId="0" applyFont="1" applyFill="1" applyBorder="1" applyAlignment="1">
      <alignment vertical="center" wrapText="1"/>
    </xf>
    <xf numFmtId="0" fontId="37" fillId="0" borderId="0" xfId="0" applyFont="1" applyFill="1" applyBorder="1" applyAlignment="1">
      <alignment vertical="center" wrapText="1"/>
    </xf>
    <xf numFmtId="0" fontId="39" fillId="5" borderId="17" xfId="0" applyFont="1" applyFill="1" applyBorder="1" applyAlignment="1">
      <alignment horizontal="center" vertical="center"/>
    </xf>
    <xf numFmtId="0" fontId="39" fillId="5" borderId="1"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1" xfId="0" applyFont="1" applyFill="1" applyBorder="1" applyAlignment="1">
      <alignment horizontal="center" vertical="center" wrapText="1"/>
    </xf>
    <xf numFmtId="0" fontId="39" fillId="6" borderId="17" xfId="0" applyFont="1" applyFill="1" applyBorder="1" applyAlignment="1">
      <alignment horizontal="center" vertical="center"/>
    </xf>
    <xf numFmtId="0" fontId="39" fillId="6" borderId="1" xfId="0" applyFont="1" applyFill="1" applyBorder="1" applyAlignment="1">
      <alignment vertical="center" wrapText="1"/>
    </xf>
    <xf numFmtId="0" fontId="39" fillId="6" borderId="8" xfId="0" applyFont="1" applyFill="1" applyBorder="1" applyAlignment="1">
      <alignment horizontal="center" vertical="center"/>
    </xf>
    <xf numFmtId="0" fontId="39" fillId="6" borderId="1" xfId="0" applyFont="1" applyFill="1" applyBorder="1" applyAlignment="1">
      <alignment horizontal="center" vertical="center"/>
    </xf>
    <xf numFmtId="0" fontId="40" fillId="0" borderId="0" xfId="0" applyFont="1" applyFill="1" applyAlignment="1">
      <alignment horizontal="right"/>
    </xf>
    <xf numFmtId="0" fontId="44" fillId="0" borderId="0" xfId="0" applyFont="1"/>
    <xf numFmtId="0" fontId="0" fillId="0" borderId="0" xfId="0" applyFill="1" applyAlignment="1">
      <alignment vertical="center"/>
    </xf>
    <xf numFmtId="0" fontId="10" fillId="0" borderId="0" xfId="0" applyFont="1" applyFill="1" applyAlignment="1">
      <alignment vertical="center"/>
    </xf>
    <xf numFmtId="0" fontId="43" fillId="0" borderId="0" xfId="0" applyFont="1" applyAlignment="1">
      <alignment vertical="center"/>
    </xf>
    <xf numFmtId="0" fontId="0" fillId="0" borderId="0" xfId="0" applyAlignment="1">
      <alignment vertical="center"/>
    </xf>
    <xf numFmtId="0" fontId="45" fillId="0" borderId="0" xfId="1" applyFont="1" applyAlignment="1">
      <alignment vertical="center"/>
    </xf>
    <xf numFmtId="0" fontId="42" fillId="0" borderId="0" xfId="1" applyFont="1" applyAlignment="1">
      <alignment vertical="center"/>
    </xf>
    <xf numFmtId="0" fontId="41" fillId="0" borderId="0" xfId="0" applyFont="1" applyAlignment="1">
      <alignment vertical="center"/>
    </xf>
    <xf numFmtId="2" fontId="9" fillId="7" borderId="36"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9" fontId="15" fillId="5" borderId="34" xfId="0" applyNumberFormat="1" applyFont="1" applyFill="1" applyBorder="1" applyAlignment="1">
      <alignment horizontal="left" vertical="center" wrapText="1"/>
    </xf>
    <xf numFmtId="9" fontId="15" fillId="5" borderId="1" xfId="0" applyNumberFormat="1" applyFont="1" applyFill="1" applyBorder="1" applyAlignment="1">
      <alignment horizontal="center" vertical="center"/>
    </xf>
    <xf numFmtId="9" fontId="15" fillId="4" borderId="1" xfId="0" applyNumberFormat="1" applyFont="1" applyFill="1" applyBorder="1" applyAlignment="1">
      <alignment horizontal="center" vertical="center"/>
    </xf>
    <xf numFmtId="49" fontId="15" fillId="5" borderId="11" xfId="0" applyNumberFormat="1" applyFont="1" applyFill="1" applyBorder="1" applyAlignment="1">
      <alignment horizontal="left" vertical="center" wrapText="1"/>
    </xf>
    <xf numFmtId="49" fontId="15" fillId="5" borderId="48" xfId="0" applyNumberFormat="1" applyFont="1" applyFill="1" applyBorder="1" applyAlignment="1">
      <alignment horizontal="left" vertical="center" wrapText="1"/>
    </xf>
    <xf numFmtId="0" fontId="19" fillId="4" borderId="47" xfId="0" applyFont="1" applyFill="1" applyBorder="1" applyAlignment="1">
      <alignment vertical="center" wrapText="1"/>
    </xf>
    <xf numFmtId="166" fontId="19" fillId="4" borderId="47" xfId="0" applyNumberFormat="1" applyFont="1" applyFill="1" applyBorder="1" applyAlignment="1">
      <alignment horizontal="center" vertical="center" wrapText="1"/>
    </xf>
    <xf numFmtId="0" fontId="21" fillId="0" borderId="11" xfId="0" applyFont="1" applyBorder="1" applyAlignment="1">
      <alignment vertical="center"/>
    </xf>
    <xf numFmtId="0" fontId="21" fillId="0" borderId="11" xfId="0" applyFont="1" applyBorder="1" applyAlignment="1">
      <alignment vertical="center" wrapText="1"/>
    </xf>
    <xf numFmtId="0" fontId="20" fillId="4" borderId="11" xfId="0" applyFont="1" applyFill="1" applyBorder="1" applyAlignment="1">
      <alignment vertical="center"/>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49" fontId="15" fillId="5" borderId="27" xfId="0" applyNumberFormat="1" applyFont="1" applyFill="1" applyBorder="1" applyAlignment="1">
      <alignment horizontal="center" vertical="center"/>
    </xf>
    <xf numFmtId="49" fontId="15" fillId="5" borderId="34" xfId="0" applyNumberFormat="1" applyFont="1" applyFill="1" applyBorder="1" applyAlignment="1">
      <alignment horizontal="center" vertical="center"/>
    </xf>
    <xf numFmtId="49" fontId="15" fillId="5" borderId="34" xfId="0" applyNumberFormat="1" applyFont="1" applyFill="1" applyBorder="1" applyAlignment="1">
      <alignment horizontal="center" vertical="center" wrapText="1"/>
    </xf>
    <xf numFmtId="9" fontId="15" fillId="5" borderId="34" xfId="0" applyNumberFormat="1" applyFont="1" applyFill="1" applyBorder="1" applyAlignment="1">
      <alignment horizontal="center" vertical="center"/>
    </xf>
    <xf numFmtId="49" fontId="15" fillId="5" borderId="46" xfId="0" applyNumberFormat="1" applyFont="1" applyFill="1" applyBorder="1" applyAlignment="1">
      <alignment horizontal="center" vertical="center"/>
    </xf>
    <xf numFmtId="49" fontId="15" fillId="5" borderId="43" xfId="0" applyNumberFormat="1" applyFont="1" applyFill="1" applyBorder="1" applyAlignment="1">
      <alignment horizontal="center" vertical="center"/>
    </xf>
    <xf numFmtId="49" fontId="15" fillId="5" borderId="35" xfId="0" applyNumberFormat="1" applyFont="1" applyFill="1" applyBorder="1" applyAlignment="1">
      <alignment horizontal="center" vertical="center"/>
    </xf>
    <xf numFmtId="49" fontId="15" fillId="6" borderId="39" xfId="0" applyNumberFormat="1" applyFont="1" applyFill="1" applyBorder="1" applyAlignment="1">
      <alignment horizontal="center" vertical="center"/>
    </xf>
    <xf numFmtId="49" fontId="15" fillId="6" borderId="34" xfId="0" applyNumberFormat="1" applyFont="1" applyFill="1" applyBorder="1" applyAlignment="1">
      <alignment horizontal="center" vertical="center"/>
    </xf>
    <xf numFmtId="49" fontId="15" fillId="6" borderId="43"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2" fontId="0" fillId="0" borderId="8" xfId="0" applyNumberFormat="1" applyFill="1" applyBorder="1" applyAlignment="1">
      <alignment horizontal="center" vertical="center"/>
    </xf>
    <xf numFmtId="49" fontId="15" fillId="4" borderId="1" xfId="0" applyNumberFormat="1"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xf numFmtId="0" fontId="15" fillId="5" borderId="1" xfId="0" applyNumberFormat="1" applyFont="1" applyFill="1" applyBorder="1" applyAlignment="1">
      <alignment horizontal="left" vertical="center" wrapText="1"/>
    </xf>
    <xf numFmtId="0" fontId="15" fillId="5" borderId="11" xfId="0" applyNumberFormat="1" applyFont="1" applyFill="1" applyBorder="1" applyAlignment="1">
      <alignment horizontal="left" vertical="center" wrapText="1"/>
    </xf>
    <xf numFmtId="9" fontId="15" fillId="5" borderId="1" xfId="0" applyNumberFormat="1" applyFont="1" applyFill="1" applyBorder="1" applyAlignment="1">
      <alignment horizontal="center" vertical="center" wrapText="1"/>
    </xf>
    <xf numFmtId="49" fontId="15" fillId="5" borderId="28" xfId="0" applyNumberFormat="1" applyFont="1" applyFill="1" applyBorder="1" applyAlignment="1">
      <alignment horizontal="left" vertical="center" wrapText="1"/>
    </xf>
    <xf numFmtId="2" fontId="0" fillId="5" borderId="8" xfId="0" applyNumberFormat="1" applyFill="1" applyBorder="1" applyAlignment="1">
      <alignment horizontal="center" vertical="center"/>
    </xf>
    <xf numFmtId="2" fontId="0" fillId="5" borderId="1" xfId="0" applyNumberFormat="1" applyFill="1" applyBorder="1" applyAlignment="1">
      <alignment horizontal="center" vertical="center"/>
    </xf>
    <xf numFmtId="2" fontId="0" fillId="5" borderId="30" xfId="0" applyNumberFormat="1" applyFill="1" applyBorder="1" applyAlignment="1">
      <alignment horizontal="center" vertical="center"/>
    </xf>
    <xf numFmtId="2" fontId="0" fillId="0" borderId="1" xfId="0" applyNumberFormat="1" applyBorder="1" applyAlignment="1">
      <alignment horizontal="center" vertical="center"/>
    </xf>
    <xf numFmtId="2" fontId="0" fillId="0" borderId="30" xfId="0" applyNumberFormat="1" applyBorder="1" applyAlignment="1">
      <alignment horizontal="center" vertical="center"/>
    </xf>
    <xf numFmtId="9" fontId="15" fillId="5" borderId="1" xfId="0" applyNumberFormat="1" applyFont="1" applyFill="1" applyBorder="1" applyAlignment="1">
      <alignment horizontal="center" vertical="center"/>
    </xf>
    <xf numFmtId="0" fontId="2" fillId="2" borderId="9" xfId="0" applyFont="1" applyFill="1" applyBorder="1" applyAlignment="1">
      <alignment horizontal="left" vertical="center" wrapText="1" indent="5"/>
    </xf>
    <xf numFmtId="0" fontId="2" fillId="2" borderId="10" xfId="0" applyFont="1" applyFill="1" applyBorder="1" applyAlignment="1">
      <alignment horizontal="left" vertical="center" wrapText="1" indent="5"/>
    </xf>
    <xf numFmtId="0" fontId="6" fillId="3" borderId="21"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8"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29" fillId="5" borderId="27" xfId="0" applyFont="1" applyFill="1" applyBorder="1" applyAlignment="1">
      <alignment horizontal="left" vertical="center"/>
    </xf>
    <xf numFmtId="0" fontId="0" fillId="5" borderId="34" xfId="0" applyFill="1" applyBorder="1" applyAlignment="1">
      <alignment horizontal="left" vertical="center"/>
    </xf>
    <xf numFmtId="0" fontId="0" fillId="5" borderId="35" xfId="0" applyFill="1" applyBorder="1" applyAlignment="1">
      <alignment horizontal="left" vertic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32" xfId="0" applyFill="1" applyBorder="1" applyAlignment="1">
      <alignment horizontal="center"/>
    </xf>
    <xf numFmtId="0" fontId="0" fillId="5" borderId="29" xfId="0" applyFill="1" applyBorder="1" applyAlignment="1">
      <alignment horizontal="center"/>
    </xf>
    <xf numFmtId="0" fontId="11" fillId="5" borderId="44" xfId="0" applyFont="1" applyFill="1" applyBorder="1" applyAlignment="1">
      <alignment horizontal="center"/>
    </xf>
    <xf numFmtId="0" fontId="11" fillId="5" borderId="25" xfId="0" applyFont="1" applyFill="1" applyBorder="1" applyAlignment="1">
      <alignment horizontal="center"/>
    </xf>
    <xf numFmtId="0" fontId="11" fillId="5" borderId="29" xfId="0" applyFont="1" applyFill="1" applyBorder="1" applyAlignment="1">
      <alignment horizontal="center"/>
    </xf>
    <xf numFmtId="0" fontId="15" fillId="6" borderId="1"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0" fillId="6" borderId="24" xfId="0" applyFill="1" applyBorder="1" applyAlignment="1">
      <alignment horizontal="center"/>
    </xf>
    <xf numFmtId="0" fontId="0" fillId="6" borderId="25" xfId="0" applyFill="1" applyBorder="1" applyAlignment="1">
      <alignment horizontal="center"/>
    </xf>
    <xf numFmtId="0" fontId="0" fillId="6" borderId="29" xfId="0" applyFill="1" applyBorder="1" applyAlignment="1">
      <alignment horizontal="center"/>
    </xf>
    <xf numFmtId="0" fontId="30" fillId="6" borderId="49" xfId="0" applyFont="1" applyFill="1" applyBorder="1" applyAlignment="1">
      <alignment horizontal="left" vertical="center"/>
    </xf>
    <xf numFmtId="0" fontId="11" fillId="6" borderId="48" xfId="0" applyFont="1" applyFill="1" applyBorder="1" applyAlignment="1">
      <alignment horizontal="left" vertical="center"/>
    </xf>
    <xf numFmtId="0" fontId="11" fillId="6" borderId="46" xfId="0" applyFont="1" applyFill="1" applyBorder="1" applyAlignment="1">
      <alignment horizontal="left" vertical="center"/>
    </xf>
    <xf numFmtId="0" fontId="11" fillId="6" borderId="44" xfId="0" applyFont="1" applyFill="1" applyBorder="1" applyAlignment="1">
      <alignment horizontal="center"/>
    </xf>
    <xf numFmtId="0" fontId="11" fillId="6" borderId="25" xfId="0" applyFont="1" applyFill="1" applyBorder="1" applyAlignment="1">
      <alignment horizontal="center"/>
    </xf>
    <xf numFmtId="0" fontId="11" fillId="6" borderId="32" xfId="0" applyFont="1" applyFill="1" applyBorder="1" applyAlignment="1">
      <alignment horizontal="center"/>
    </xf>
    <xf numFmtId="0" fontId="15" fillId="6" borderId="14"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6" borderId="34" xfId="0" applyFont="1" applyFill="1" applyBorder="1" applyAlignment="1">
      <alignment horizontal="center" vertical="center" wrapText="1"/>
    </xf>
    <xf numFmtId="0" fontId="38" fillId="6" borderId="50" xfId="0" applyFont="1" applyFill="1" applyBorder="1" applyAlignment="1">
      <alignment horizontal="center" vertical="center"/>
    </xf>
    <xf numFmtId="0" fontId="38" fillId="6" borderId="44" xfId="0" applyFont="1" applyFill="1" applyBorder="1" applyAlignment="1">
      <alignment horizontal="center" vertical="center"/>
    </xf>
    <xf numFmtId="0" fontId="39" fillId="6" borderId="17" xfId="0" applyFont="1" applyFill="1" applyBorder="1" applyAlignment="1">
      <alignment horizontal="center" vertical="center" wrapText="1"/>
    </xf>
    <xf numFmtId="0" fontId="39" fillId="6" borderId="39"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27"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5" borderId="42" xfId="0" applyFont="1" applyFill="1" applyBorder="1" applyAlignment="1">
      <alignment horizontal="center" vertical="center" wrapText="1"/>
    </xf>
    <xf numFmtId="0" fontId="39" fillId="5" borderId="30"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6" borderId="26"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43" xfId="0" applyFont="1" applyFill="1" applyBorder="1" applyAlignment="1">
      <alignment horizontal="center" vertical="center" wrapText="1"/>
    </xf>
    <xf numFmtId="0" fontId="38" fillId="5" borderId="50" xfId="0" applyFont="1" applyFill="1" applyBorder="1" applyAlignment="1">
      <alignment horizontal="center" vertical="center"/>
    </xf>
    <xf numFmtId="0" fontId="38" fillId="5" borderId="44" xfId="0" applyFont="1" applyFill="1" applyBorder="1" applyAlignment="1">
      <alignment horizontal="center" vertical="center"/>
    </xf>
    <xf numFmtId="0" fontId="39" fillId="5" borderId="34" xfId="0" applyFont="1" applyFill="1" applyBorder="1" applyAlignment="1">
      <alignment horizontal="center" vertical="center" wrapText="1"/>
    </xf>
    <xf numFmtId="0" fontId="39" fillId="5" borderId="26"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39" fillId="5" borderId="43" xfId="0" applyFont="1" applyFill="1" applyBorder="1" applyAlignment="1">
      <alignment horizontal="center" vertical="center" wrapText="1"/>
    </xf>
    <xf numFmtId="0" fontId="39" fillId="5" borderId="8"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17" xfId="0" applyFont="1" applyFill="1" applyBorder="1" applyAlignment="1">
      <alignment horizontal="center" vertical="center" wrapText="1"/>
    </xf>
    <xf numFmtId="0" fontId="39" fillId="5" borderId="40" xfId="0" applyFont="1" applyFill="1" applyBorder="1" applyAlignment="1">
      <alignment horizontal="center" vertical="center" wrapText="1"/>
    </xf>
    <xf numFmtId="0" fontId="39" fillId="5" borderId="12"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48" xfId="0" applyFont="1" applyBorder="1" applyAlignment="1">
      <alignment horizontal="center" vertical="center" wrapText="1"/>
    </xf>
    <xf numFmtId="0" fontId="15" fillId="5" borderId="1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20" fillId="0" borderId="5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15" fillId="5" borderId="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0" xfId="0" applyFont="1" applyFill="1" applyBorder="1" applyAlignment="1">
      <alignment horizontal="left" vertical="center" wrapText="1" indent="2"/>
    </xf>
    <xf numFmtId="0" fontId="33" fillId="9" borderId="0" xfId="0" applyFont="1" applyFill="1" applyBorder="1" applyAlignment="1">
      <alignment horizontal="left" vertical="center" wrapText="1" indent="2"/>
    </xf>
    <xf numFmtId="0" fontId="33" fillId="0" borderId="0" xfId="0" applyFont="1" applyAlignment="1">
      <alignment horizontal="left" vertical="center" wrapText="1" indent="2"/>
    </xf>
    <xf numFmtId="0" fontId="4" fillId="9" borderId="6" xfId="0" applyFont="1" applyFill="1" applyBorder="1" applyAlignment="1">
      <alignment horizontal="left" vertical="center" indent="2"/>
    </xf>
    <xf numFmtId="0" fontId="4" fillId="9" borderId="0" xfId="0" applyFont="1" applyFill="1" applyBorder="1" applyAlignment="1">
      <alignment horizontal="left" vertical="center" indent="2"/>
    </xf>
    <xf numFmtId="0" fontId="4" fillId="3" borderId="6" xfId="0" applyFont="1" applyFill="1" applyBorder="1" applyAlignment="1">
      <alignment horizontal="left" vertical="center" wrapText="1" indent="2"/>
    </xf>
    <xf numFmtId="0" fontId="4" fillId="3" borderId="0" xfId="0" applyFont="1" applyFill="1" applyBorder="1" applyAlignment="1">
      <alignment horizontal="left" vertical="center" wrapText="1" indent="2"/>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23" fillId="0" borderId="0" xfId="0" applyFont="1" applyAlignment="1">
      <alignment horizontal="left"/>
    </xf>
    <xf numFmtId="0" fontId="26"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26" fillId="0" borderId="5" xfId="0" applyFont="1" applyBorder="1" applyAlignment="1">
      <alignment horizontal="center" vertical="center"/>
    </xf>
    <xf numFmtId="0" fontId="31" fillId="0" borderId="0" xfId="0" applyFont="1" applyAlignment="1">
      <alignment horizontal="left"/>
    </xf>
    <xf numFmtId="0" fontId="26"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106679</xdr:rowOff>
    </xdr:from>
    <xdr:to>
      <xdr:col>0</xdr:col>
      <xdr:colOff>1093818</xdr:colOff>
      <xdr:row>18</xdr:row>
      <xdr:rowOff>170039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3375659"/>
          <a:ext cx="109381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0</xdr:row>
      <xdr:rowOff>154782</xdr:rowOff>
    </xdr:from>
    <xdr:to>
      <xdr:col>1</xdr:col>
      <xdr:colOff>1114762</xdr:colOff>
      <xdr:row>2</xdr:row>
      <xdr:rowOff>250315</xdr:rowOff>
    </xdr:to>
    <xdr:pic>
      <xdr:nvPicPr>
        <xdr:cNvPr id="6" name="Picture 5">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435504" y="154782"/>
          <a:ext cx="1043325"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1022334</xdr:colOff>
      <xdr:row>2</xdr:row>
      <xdr:rowOff>154800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022334"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1127760</xdr:colOff>
      <xdr:row>2</xdr:row>
      <xdr:rowOff>139560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1127760"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0</xdr:rowOff>
    </xdr:from>
    <xdr:to>
      <xdr:col>1</xdr:col>
      <xdr:colOff>584553</xdr:colOff>
      <xdr:row>2</xdr:row>
      <xdr:rowOff>154800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57151" y="0"/>
          <a:ext cx="1079852" cy="6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Normal="100" workbookViewId="0">
      <selection activeCell="A22" sqref="A22"/>
    </sheetView>
  </sheetViews>
  <sheetFormatPr defaultColWidth="8.88671875" defaultRowHeight="14.4" x14ac:dyDescent="0.3"/>
  <cols>
    <col min="1" max="1" width="53" customWidth="1"/>
    <col min="2" max="2" width="93.109375" customWidth="1"/>
  </cols>
  <sheetData>
    <row r="1" spans="1:2" ht="15" thickBot="1" x14ac:dyDescent="0.35">
      <c r="A1" s="215" t="s">
        <v>36</v>
      </c>
      <c r="B1" s="216"/>
    </row>
    <row r="2" spans="1:2" x14ac:dyDescent="0.3">
      <c r="A2" s="222" t="s">
        <v>28</v>
      </c>
      <c r="B2" s="217" t="s">
        <v>94</v>
      </c>
    </row>
    <row r="3" spans="1:2" ht="15" thickBot="1" x14ac:dyDescent="0.35">
      <c r="A3" s="223"/>
      <c r="B3" s="218"/>
    </row>
    <row r="4" spans="1:2" ht="15" thickBot="1" x14ac:dyDescent="0.35">
      <c r="A4" s="13" t="s">
        <v>29</v>
      </c>
      <c r="B4" s="85" t="s">
        <v>91</v>
      </c>
    </row>
    <row r="5" spans="1:2" ht="15" thickBot="1" x14ac:dyDescent="0.35">
      <c r="A5" s="13" t="s">
        <v>30</v>
      </c>
      <c r="B5" s="85" t="s">
        <v>92</v>
      </c>
    </row>
    <row r="6" spans="1:2" ht="15" thickBot="1" x14ac:dyDescent="0.35">
      <c r="A6" s="34" t="s">
        <v>31</v>
      </c>
      <c r="B6" s="85" t="s">
        <v>63</v>
      </c>
    </row>
    <row r="7" spans="1:2" x14ac:dyDescent="0.3">
      <c r="A7" s="222" t="s">
        <v>32</v>
      </c>
      <c r="B7" s="219" t="s">
        <v>93</v>
      </c>
    </row>
    <row r="8" spans="1:2" x14ac:dyDescent="0.3">
      <c r="A8" s="224"/>
      <c r="B8" s="220"/>
    </row>
    <row r="9" spans="1:2" ht="20.399999999999999" customHeight="1" thickBot="1" x14ac:dyDescent="0.35">
      <c r="A9" s="223"/>
      <c r="B9" s="221"/>
    </row>
    <row r="10" spans="1:2" ht="15" thickBot="1" x14ac:dyDescent="0.35">
      <c r="A10" s="14" t="s">
        <v>33</v>
      </c>
      <c r="B10" s="86">
        <v>44255</v>
      </c>
    </row>
    <row r="11" spans="1:2" ht="15" thickBot="1" x14ac:dyDescent="0.35">
      <c r="A11" s="13" t="s">
        <v>37</v>
      </c>
      <c r="B11" s="87">
        <v>44136</v>
      </c>
    </row>
    <row r="12" spans="1:2" ht="15" thickBot="1" x14ac:dyDescent="0.35">
      <c r="A12" s="13" t="s">
        <v>38</v>
      </c>
      <c r="B12" s="87">
        <v>44227</v>
      </c>
    </row>
    <row r="13" spans="1:2" ht="29.4" thickBot="1" x14ac:dyDescent="0.35">
      <c r="A13" s="4" t="s">
        <v>34</v>
      </c>
      <c r="B13" s="85"/>
    </row>
    <row r="14" spans="1:2" ht="15" thickBot="1" x14ac:dyDescent="0.35">
      <c r="A14" s="4" t="s">
        <v>46</v>
      </c>
      <c r="B14" s="88">
        <f>'Kogu projekti eelarve'!C20</f>
        <v>31149.811800000003</v>
      </c>
    </row>
    <row r="15" spans="1:2" ht="29.4" thickBot="1" x14ac:dyDescent="0.35">
      <c r="A15" s="4" t="s">
        <v>35</v>
      </c>
      <c r="B15" s="89">
        <f>'Kogu projekti eelarve'!C20+'Kogu projekti eelarve'!D20+'Kogu projekti eelarve'!E20+'Kogu projekti eelarve'!F20+'Kogu projekti eelarve'!I20+'Kogu projekti eelarve'!J20</f>
        <v>31149.811800000003</v>
      </c>
    </row>
  </sheetData>
  <mergeCells count="5">
    <mergeCell ref="A1:B1"/>
    <mergeCell ref="B2:B3"/>
    <mergeCell ref="B7:B9"/>
    <mergeCell ref="A2:A3"/>
    <mergeCell ref="A7:A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zoomScale="80" zoomScaleNormal="80" workbookViewId="0">
      <selection activeCell="I18" sqref="I18"/>
    </sheetView>
  </sheetViews>
  <sheetFormatPr defaultColWidth="8.88671875" defaultRowHeight="14.4" outlineLevelCol="1" x14ac:dyDescent="0.3"/>
  <cols>
    <col min="1" max="1" width="5.33203125" style="25" customWidth="1"/>
    <col min="2" max="2" width="47.6640625" style="29" customWidth="1"/>
    <col min="3" max="3" width="15.6640625" style="29" customWidth="1"/>
    <col min="4" max="4" width="14.5546875" style="29" customWidth="1"/>
    <col min="5" max="5" width="14" style="29" customWidth="1"/>
    <col min="6" max="6" width="12" style="16" bestFit="1" customWidth="1"/>
    <col min="7" max="7" width="8.5546875" style="16" customWidth="1"/>
    <col min="8" max="8" width="8.44140625" style="16" customWidth="1" outlineLevel="1"/>
    <col min="9" max="9" width="20" style="16" customWidth="1" outlineLevel="1"/>
    <col min="10" max="10" width="51.33203125" style="16" customWidth="1" outlineLevel="1"/>
    <col min="11" max="11" width="14.5546875" style="16" customWidth="1" outlineLevel="1"/>
    <col min="12" max="12" width="15.44140625" style="16" customWidth="1" outlineLevel="1"/>
    <col min="13" max="13" width="18.6640625" style="16" customWidth="1" outlineLevel="1"/>
    <col min="14" max="14" width="37.21875" style="16" customWidth="1" outlineLevel="1"/>
    <col min="15" max="15" width="8.88671875" style="21" customWidth="1"/>
    <col min="16" max="16" width="9.109375" style="16" hidden="1" customWidth="1" outlineLevel="1"/>
    <col min="17" max="17" width="12.5546875" style="16" hidden="1" customWidth="1" outlineLevel="1"/>
    <col min="18" max="18" width="49" style="16" hidden="1" customWidth="1" outlineLevel="1"/>
    <col min="19" max="19" width="16.44140625" style="16" hidden="1" customWidth="1" outlineLevel="1"/>
    <col min="20" max="20" width="17.88671875" style="16" hidden="1" customWidth="1" outlineLevel="1"/>
    <col min="21" max="21" width="23.88671875" style="16" hidden="1" customWidth="1" outlineLevel="1"/>
    <col min="22" max="22" width="23.5546875" style="16" hidden="1" customWidth="1" outlineLevel="1"/>
    <col min="23" max="23" width="9.109375" style="22" customWidth="1" collapsed="1"/>
    <col min="24" max="24" width="7.44140625" style="16" hidden="1" customWidth="1" outlineLevel="1"/>
    <col min="25" max="25" width="12.5546875" style="16" hidden="1" customWidth="1" outlineLevel="1"/>
    <col min="26" max="26" width="49" style="16" hidden="1" customWidth="1" outlineLevel="1"/>
    <col min="27" max="27" width="16.44140625" style="16" hidden="1" customWidth="1" outlineLevel="1"/>
    <col min="28" max="28" width="17.88671875" style="16" hidden="1" customWidth="1" outlineLevel="1"/>
    <col min="29" max="29" width="12.44140625" style="16" hidden="1" customWidth="1" outlineLevel="1"/>
    <col min="30" max="30" width="21.88671875" style="16" hidden="1" customWidth="1" outlineLevel="1"/>
    <col min="31" max="31" width="9.44140625" style="16" customWidth="1" collapsed="1"/>
    <col min="32" max="32" width="7.44140625" style="16" hidden="1" customWidth="1" outlineLevel="1"/>
    <col min="33" max="33" width="13.5546875" style="16" hidden="1" customWidth="1" outlineLevel="1"/>
    <col min="34" max="34" width="36.109375" style="16" hidden="1" customWidth="1" outlineLevel="1"/>
    <col min="35" max="35" width="36.88671875" style="16" hidden="1" customWidth="1" outlineLevel="1"/>
    <col min="36" max="36" width="37.5546875" style="16" hidden="1" customWidth="1" outlineLevel="1"/>
    <col min="37" max="37" width="20.109375" style="16" hidden="1" customWidth="1" outlineLevel="1"/>
    <col min="38" max="38" width="24.44140625" style="16" hidden="1" customWidth="1" outlineLevel="1"/>
    <col min="39" max="39" width="7.88671875" style="16" customWidth="1" collapsed="1"/>
    <col min="40" max="40" width="8.44140625" style="16" hidden="1" customWidth="1" outlineLevel="1"/>
    <col min="41" max="41" width="12.5546875" style="16" hidden="1" customWidth="1" outlineLevel="1"/>
    <col min="42" max="42" width="49" style="16" hidden="1" customWidth="1" outlineLevel="1"/>
    <col min="43" max="43" width="16.44140625" style="16" hidden="1" customWidth="1" outlineLevel="1"/>
    <col min="44" max="44" width="17.88671875" style="16" hidden="1" customWidth="1" outlineLevel="1"/>
    <col min="45" max="45" width="12.44140625" style="16" hidden="1" customWidth="1" outlineLevel="1"/>
    <col min="46" max="46" width="21.88671875" style="16" hidden="1" customWidth="1" outlineLevel="1"/>
    <col min="47" max="47" width="8.6640625" style="16" customWidth="1" collapsed="1"/>
    <col min="48" max="48" width="8.6640625" style="16" hidden="1" customWidth="1" outlineLevel="1"/>
    <col min="49" max="49" width="12.5546875" style="16" hidden="1" customWidth="1" outlineLevel="1"/>
    <col min="50" max="50" width="49" style="16" hidden="1" customWidth="1" outlineLevel="1"/>
    <col min="51" max="51" width="16.44140625" style="16" hidden="1" customWidth="1" outlineLevel="1"/>
    <col min="52" max="52" width="17.88671875" style="16" hidden="1" customWidth="1" outlineLevel="1"/>
    <col min="53" max="53" width="12.44140625" style="16" hidden="1" customWidth="1" outlineLevel="1"/>
    <col min="54" max="54" width="23" style="16" hidden="1" customWidth="1" outlineLevel="1"/>
    <col min="55" max="55" width="8.88671875" style="16" collapsed="1"/>
    <col min="56" max="57" width="8.88671875" style="16"/>
  </cols>
  <sheetData>
    <row r="1" spans="1:57" ht="15" thickBot="1" x14ac:dyDescent="0.35"/>
    <row r="2" spans="1:57" ht="25.5" customHeight="1" x14ac:dyDescent="0.3">
      <c r="B2" s="165" t="s">
        <v>90</v>
      </c>
      <c r="F2" s="25" t="s">
        <v>75</v>
      </c>
      <c r="G2" s="228" t="s">
        <v>58</v>
      </c>
      <c r="H2" s="229"/>
      <c r="I2" s="229"/>
      <c r="J2" s="229"/>
      <c r="K2" s="229"/>
      <c r="L2" s="229"/>
      <c r="M2" s="229"/>
      <c r="N2" s="231"/>
      <c r="O2" s="232" t="s">
        <v>58</v>
      </c>
      <c r="P2" s="233"/>
      <c r="Q2" s="233"/>
      <c r="R2" s="233"/>
      <c r="S2" s="233"/>
      <c r="T2" s="233"/>
      <c r="U2" s="233"/>
      <c r="V2" s="234"/>
      <c r="W2" s="228" t="s">
        <v>58</v>
      </c>
      <c r="X2" s="229"/>
      <c r="Y2" s="229"/>
      <c r="Z2" s="229"/>
      <c r="AA2" s="229"/>
      <c r="AB2" s="229"/>
      <c r="AC2" s="229"/>
      <c r="AD2" s="230"/>
      <c r="AE2" s="228" t="s">
        <v>58</v>
      </c>
      <c r="AF2" s="229"/>
      <c r="AG2" s="229"/>
      <c r="AH2" s="229"/>
      <c r="AI2" s="229"/>
      <c r="AJ2" s="229"/>
      <c r="AK2" s="229"/>
      <c r="AL2" s="231"/>
      <c r="AM2" s="243" t="s">
        <v>59</v>
      </c>
      <c r="AN2" s="244"/>
      <c r="AO2" s="244"/>
      <c r="AP2" s="244"/>
      <c r="AQ2" s="244"/>
      <c r="AR2" s="244"/>
      <c r="AS2" s="244"/>
      <c r="AT2" s="245"/>
      <c r="AU2" s="237" t="s">
        <v>59</v>
      </c>
      <c r="AV2" s="238"/>
      <c r="AW2" s="238"/>
      <c r="AX2" s="238"/>
      <c r="AY2" s="238"/>
      <c r="AZ2" s="238"/>
      <c r="BA2" s="238"/>
      <c r="BB2" s="239"/>
    </row>
    <row r="3" spans="1:57" s="24" customFormat="1" ht="21.6" thickBot="1" x14ac:dyDescent="0.35">
      <c r="A3" s="26"/>
      <c r="B3" s="84"/>
      <c r="C3" s="32"/>
      <c r="D3" s="32"/>
      <c r="E3" s="32"/>
      <c r="F3" s="26" t="s">
        <v>75</v>
      </c>
      <c r="G3" s="225" t="s">
        <v>116</v>
      </c>
      <c r="H3" s="226"/>
      <c r="I3" s="226"/>
      <c r="J3" s="226"/>
      <c r="K3" s="226"/>
      <c r="L3" s="226"/>
      <c r="M3" s="226"/>
      <c r="N3" s="227"/>
      <c r="O3" s="225" t="s">
        <v>117</v>
      </c>
      <c r="P3" s="226"/>
      <c r="Q3" s="226"/>
      <c r="R3" s="226"/>
      <c r="S3" s="226"/>
      <c r="T3" s="226"/>
      <c r="U3" s="226"/>
      <c r="V3" s="227"/>
      <c r="W3" s="225" t="s">
        <v>118</v>
      </c>
      <c r="X3" s="226"/>
      <c r="Y3" s="226"/>
      <c r="Z3" s="226"/>
      <c r="AA3" s="226"/>
      <c r="AB3" s="226"/>
      <c r="AC3" s="226"/>
      <c r="AD3" s="227"/>
      <c r="AE3" s="225" t="s">
        <v>119</v>
      </c>
      <c r="AF3" s="226"/>
      <c r="AG3" s="226"/>
      <c r="AH3" s="226"/>
      <c r="AI3" s="226"/>
      <c r="AJ3" s="226"/>
      <c r="AK3" s="226"/>
      <c r="AL3" s="227"/>
      <c r="AM3" s="240" t="s">
        <v>120</v>
      </c>
      <c r="AN3" s="241"/>
      <c r="AO3" s="241"/>
      <c r="AP3" s="241"/>
      <c r="AQ3" s="241"/>
      <c r="AR3" s="241"/>
      <c r="AS3" s="241"/>
      <c r="AT3" s="242"/>
      <c r="AU3" s="240" t="s">
        <v>121</v>
      </c>
      <c r="AV3" s="241"/>
      <c r="AW3" s="241"/>
      <c r="AX3" s="241"/>
      <c r="AY3" s="241"/>
      <c r="AZ3" s="241"/>
      <c r="BA3" s="241"/>
      <c r="BB3" s="242"/>
    </row>
    <row r="4" spans="1:57" s="24" customFormat="1" ht="21" customHeight="1" x14ac:dyDescent="0.3">
      <c r="A4" s="26"/>
      <c r="B4" s="84"/>
      <c r="C4" s="32"/>
      <c r="D4" s="32"/>
      <c r="E4" s="32"/>
      <c r="F4" s="26"/>
      <c r="G4" s="268" t="s">
        <v>80</v>
      </c>
      <c r="H4" s="269"/>
      <c r="I4" s="281" t="s">
        <v>82</v>
      </c>
      <c r="J4" s="281" t="s">
        <v>43</v>
      </c>
      <c r="K4" s="281"/>
      <c r="L4" s="281"/>
      <c r="M4" s="281"/>
      <c r="N4" s="284" t="s">
        <v>86</v>
      </c>
      <c r="O4" s="268" t="s">
        <v>80</v>
      </c>
      <c r="P4" s="269"/>
      <c r="Q4" s="264" t="s">
        <v>83</v>
      </c>
      <c r="R4" s="264" t="s">
        <v>43</v>
      </c>
      <c r="S4" s="264"/>
      <c r="T4" s="264"/>
      <c r="U4" s="264"/>
      <c r="V4" s="260" t="s">
        <v>86</v>
      </c>
      <c r="W4" s="268" t="s">
        <v>80</v>
      </c>
      <c r="X4" s="269"/>
      <c r="Y4" s="264" t="s">
        <v>84</v>
      </c>
      <c r="Z4" s="264" t="s">
        <v>43</v>
      </c>
      <c r="AA4" s="264"/>
      <c r="AB4" s="264"/>
      <c r="AC4" s="264"/>
      <c r="AD4" s="271" t="s">
        <v>86</v>
      </c>
      <c r="AE4" s="268" t="s">
        <v>80</v>
      </c>
      <c r="AF4" s="269"/>
      <c r="AG4" s="264" t="s">
        <v>85</v>
      </c>
      <c r="AH4" s="264" t="s">
        <v>43</v>
      </c>
      <c r="AI4" s="264"/>
      <c r="AJ4" s="264"/>
      <c r="AK4" s="264"/>
      <c r="AL4" s="260" t="s">
        <v>86</v>
      </c>
      <c r="AM4" s="252" t="s">
        <v>81</v>
      </c>
      <c r="AN4" s="253"/>
      <c r="AO4" s="263" t="s">
        <v>82</v>
      </c>
      <c r="AP4" s="263" t="s">
        <v>43</v>
      </c>
      <c r="AQ4" s="263"/>
      <c r="AR4" s="263"/>
      <c r="AS4" s="263"/>
      <c r="AT4" s="265" t="s">
        <v>86</v>
      </c>
      <c r="AU4" s="252" t="s">
        <v>81</v>
      </c>
      <c r="AV4" s="253"/>
      <c r="AW4" s="246" t="s">
        <v>83</v>
      </c>
      <c r="AX4" s="246" t="s">
        <v>43</v>
      </c>
      <c r="AY4" s="246"/>
      <c r="AZ4" s="246"/>
      <c r="BA4" s="246"/>
      <c r="BB4" s="247" t="s">
        <v>86</v>
      </c>
    </row>
    <row r="5" spans="1:57" s="24" customFormat="1" ht="43.2" x14ac:dyDescent="0.3">
      <c r="A5" s="27"/>
      <c r="B5" s="156" t="s">
        <v>94</v>
      </c>
      <c r="C5" s="155"/>
      <c r="D5" s="33"/>
      <c r="E5" s="33"/>
      <c r="F5" s="90"/>
      <c r="G5" s="136" t="s">
        <v>64</v>
      </c>
      <c r="H5" s="137" t="s">
        <v>64</v>
      </c>
      <c r="I5" s="282"/>
      <c r="J5" s="282"/>
      <c r="K5" s="282"/>
      <c r="L5" s="282"/>
      <c r="M5" s="282"/>
      <c r="N5" s="285"/>
      <c r="O5" s="157">
        <v>2021</v>
      </c>
      <c r="P5" s="158">
        <v>2021</v>
      </c>
      <c r="Q5" s="258"/>
      <c r="R5" s="258"/>
      <c r="S5" s="258"/>
      <c r="T5" s="258"/>
      <c r="U5" s="258"/>
      <c r="V5" s="261"/>
      <c r="W5" s="159">
        <v>2021</v>
      </c>
      <c r="X5" s="158">
        <v>2021</v>
      </c>
      <c r="Y5" s="258"/>
      <c r="Z5" s="258"/>
      <c r="AA5" s="258"/>
      <c r="AB5" s="258"/>
      <c r="AC5" s="258"/>
      <c r="AD5" s="272"/>
      <c r="AE5" s="159">
        <v>2021</v>
      </c>
      <c r="AF5" s="160">
        <v>2021</v>
      </c>
      <c r="AG5" s="258"/>
      <c r="AH5" s="258"/>
      <c r="AI5" s="258"/>
      <c r="AJ5" s="258"/>
      <c r="AK5" s="258"/>
      <c r="AL5" s="261"/>
      <c r="AM5" s="161" t="s">
        <v>122</v>
      </c>
      <c r="AN5" s="162" t="s">
        <v>122</v>
      </c>
      <c r="AO5" s="250"/>
      <c r="AP5" s="250"/>
      <c r="AQ5" s="250"/>
      <c r="AR5" s="250"/>
      <c r="AS5" s="250"/>
      <c r="AT5" s="266"/>
      <c r="AU5" s="163">
        <v>2021</v>
      </c>
      <c r="AV5" s="164">
        <v>2021</v>
      </c>
      <c r="AW5" s="235"/>
      <c r="AX5" s="235"/>
      <c r="AY5" s="235"/>
      <c r="AZ5" s="235"/>
      <c r="BA5" s="235"/>
      <c r="BB5" s="248"/>
    </row>
    <row r="6" spans="1:57" s="24" customFormat="1" ht="15" customHeight="1" x14ac:dyDescent="0.3">
      <c r="A6" s="27"/>
      <c r="B6" s="30"/>
      <c r="C6" s="30"/>
      <c r="D6" s="30"/>
      <c r="E6" s="30"/>
      <c r="F6" s="35"/>
      <c r="G6" s="290" t="s">
        <v>49</v>
      </c>
      <c r="H6" s="282" t="s">
        <v>53</v>
      </c>
      <c r="I6" s="282"/>
      <c r="J6" s="282" t="s">
        <v>54</v>
      </c>
      <c r="K6" s="282" t="s">
        <v>55</v>
      </c>
      <c r="L6" s="282" t="s">
        <v>47</v>
      </c>
      <c r="M6" s="282" t="s">
        <v>27</v>
      </c>
      <c r="N6" s="285"/>
      <c r="O6" s="276" t="s">
        <v>50</v>
      </c>
      <c r="P6" s="258" t="s">
        <v>48</v>
      </c>
      <c r="Q6" s="258"/>
      <c r="R6" s="258" t="s">
        <v>54</v>
      </c>
      <c r="S6" s="258" t="s">
        <v>55</v>
      </c>
      <c r="T6" s="258" t="s">
        <v>47</v>
      </c>
      <c r="U6" s="258" t="s">
        <v>27</v>
      </c>
      <c r="V6" s="261"/>
      <c r="W6" s="274" t="s">
        <v>51</v>
      </c>
      <c r="X6" s="258" t="s">
        <v>56</v>
      </c>
      <c r="Y6" s="258"/>
      <c r="Z6" s="258" t="s">
        <v>54</v>
      </c>
      <c r="AA6" s="258" t="s">
        <v>55</v>
      </c>
      <c r="AB6" s="258" t="s">
        <v>47</v>
      </c>
      <c r="AC6" s="258" t="s">
        <v>27</v>
      </c>
      <c r="AD6" s="272"/>
      <c r="AE6" s="274" t="s">
        <v>52</v>
      </c>
      <c r="AF6" s="258" t="s">
        <v>57</v>
      </c>
      <c r="AG6" s="258"/>
      <c r="AH6" s="258" t="s">
        <v>54</v>
      </c>
      <c r="AI6" s="258" t="s">
        <v>55</v>
      </c>
      <c r="AJ6" s="258" t="s">
        <v>47</v>
      </c>
      <c r="AK6" s="258" t="s">
        <v>27</v>
      </c>
      <c r="AL6" s="261"/>
      <c r="AM6" s="254" t="s">
        <v>49</v>
      </c>
      <c r="AN6" s="250" t="s">
        <v>53</v>
      </c>
      <c r="AO6" s="250"/>
      <c r="AP6" s="250" t="s">
        <v>54</v>
      </c>
      <c r="AQ6" s="250" t="s">
        <v>55</v>
      </c>
      <c r="AR6" s="250" t="s">
        <v>47</v>
      </c>
      <c r="AS6" s="250" t="s">
        <v>27</v>
      </c>
      <c r="AT6" s="266"/>
      <c r="AU6" s="256" t="s">
        <v>50</v>
      </c>
      <c r="AV6" s="250" t="s">
        <v>48</v>
      </c>
      <c r="AW6" s="235"/>
      <c r="AX6" s="235" t="s">
        <v>54</v>
      </c>
      <c r="AY6" s="235" t="s">
        <v>55</v>
      </c>
      <c r="AZ6" s="235" t="s">
        <v>47</v>
      </c>
      <c r="BA6" s="235" t="s">
        <v>27</v>
      </c>
      <c r="BB6" s="248"/>
    </row>
    <row r="7" spans="1:57" s="24" customFormat="1" x14ac:dyDescent="0.3">
      <c r="A7" s="27"/>
      <c r="B7" s="30"/>
      <c r="C7" s="30"/>
      <c r="D7" s="30"/>
      <c r="E7" s="30"/>
      <c r="F7" s="35"/>
      <c r="G7" s="290"/>
      <c r="H7" s="282"/>
      <c r="I7" s="282"/>
      <c r="J7" s="282"/>
      <c r="K7" s="282"/>
      <c r="L7" s="282"/>
      <c r="M7" s="282"/>
      <c r="N7" s="285"/>
      <c r="O7" s="276"/>
      <c r="P7" s="258"/>
      <c r="Q7" s="258"/>
      <c r="R7" s="258"/>
      <c r="S7" s="258"/>
      <c r="T7" s="258"/>
      <c r="U7" s="258"/>
      <c r="V7" s="261"/>
      <c r="W7" s="274"/>
      <c r="X7" s="258"/>
      <c r="Y7" s="258"/>
      <c r="Z7" s="258"/>
      <c r="AA7" s="258"/>
      <c r="AB7" s="258"/>
      <c r="AC7" s="258"/>
      <c r="AD7" s="272"/>
      <c r="AE7" s="274"/>
      <c r="AF7" s="258"/>
      <c r="AG7" s="258"/>
      <c r="AH7" s="258"/>
      <c r="AI7" s="258"/>
      <c r="AJ7" s="258"/>
      <c r="AK7" s="258"/>
      <c r="AL7" s="261"/>
      <c r="AM7" s="254"/>
      <c r="AN7" s="250"/>
      <c r="AO7" s="250"/>
      <c r="AP7" s="250"/>
      <c r="AQ7" s="250"/>
      <c r="AR7" s="250"/>
      <c r="AS7" s="250"/>
      <c r="AT7" s="266"/>
      <c r="AU7" s="256"/>
      <c r="AV7" s="250"/>
      <c r="AW7" s="235"/>
      <c r="AX7" s="235"/>
      <c r="AY7" s="235"/>
      <c r="AZ7" s="235"/>
      <c r="BA7" s="235"/>
      <c r="BB7" s="248"/>
    </row>
    <row r="8" spans="1:57" s="24" customFormat="1" ht="28.2" thickBot="1" x14ac:dyDescent="0.35">
      <c r="A8" s="27"/>
      <c r="B8" s="30"/>
      <c r="C8" s="187" t="s">
        <v>79</v>
      </c>
      <c r="D8" s="188" t="s">
        <v>77</v>
      </c>
      <c r="E8" s="188" t="s">
        <v>78</v>
      </c>
      <c r="F8" s="189" t="s">
        <v>76</v>
      </c>
      <c r="G8" s="291"/>
      <c r="H8" s="283"/>
      <c r="I8" s="283"/>
      <c r="J8" s="283"/>
      <c r="K8" s="283"/>
      <c r="L8" s="283"/>
      <c r="M8" s="283"/>
      <c r="N8" s="286"/>
      <c r="O8" s="277"/>
      <c r="P8" s="259"/>
      <c r="Q8" s="259"/>
      <c r="R8" s="259"/>
      <c r="S8" s="259"/>
      <c r="T8" s="259"/>
      <c r="U8" s="259"/>
      <c r="V8" s="262"/>
      <c r="W8" s="275"/>
      <c r="X8" s="270"/>
      <c r="Y8" s="270"/>
      <c r="Z8" s="270"/>
      <c r="AA8" s="270"/>
      <c r="AB8" s="270"/>
      <c r="AC8" s="270"/>
      <c r="AD8" s="273"/>
      <c r="AE8" s="278"/>
      <c r="AF8" s="259"/>
      <c r="AG8" s="259"/>
      <c r="AH8" s="259"/>
      <c r="AI8" s="259"/>
      <c r="AJ8" s="259"/>
      <c r="AK8" s="259"/>
      <c r="AL8" s="262"/>
      <c r="AM8" s="255"/>
      <c r="AN8" s="251"/>
      <c r="AO8" s="251"/>
      <c r="AP8" s="251"/>
      <c r="AQ8" s="251"/>
      <c r="AR8" s="251"/>
      <c r="AS8" s="251"/>
      <c r="AT8" s="267"/>
      <c r="AU8" s="257"/>
      <c r="AV8" s="251"/>
      <c r="AW8" s="236"/>
      <c r="AX8" s="236"/>
      <c r="AY8" s="236"/>
      <c r="AZ8" s="236"/>
      <c r="BA8" s="236"/>
      <c r="BB8" s="249"/>
    </row>
    <row r="9" spans="1:57" s="170" customFormat="1" x14ac:dyDescent="0.3">
      <c r="A9" s="138">
        <v>1</v>
      </c>
      <c r="B9" s="182" t="s">
        <v>101</v>
      </c>
      <c r="C9" s="139"/>
      <c r="D9" s="183"/>
      <c r="E9" s="183"/>
      <c r="F9" s="140"/>
      <c r="G9" s="62"/>
      <c r="H9" s="63"/>
      <c r="I9" s="63"/>
      <c r="J9" s="63"/>
      <c r="K9" s="63"/>
      <c r="L9" s="63"/>
      <c r="M9" s="63"/>
      <c r="N9" s="70"/>
      <c r="O9" s="62"/>
      <c r="P9" s="63"/>
      <c r="Q9" s="63"/>
      <c r="R9" s="63"/>
      <c r="S9" s="63"/>
      <c r="T9" s="63"/>
      <c r="U9" s="63"/>
      <c r="V9" s="69"/>
      <c r="W9" s="62"/>
      <c r="X9" s="63"/>
      <c r="Y9" s="63"/>
      <c r="Z9" s="63"/>
      <c r="AA9" s="63"/>
      <c r="AB9" s="63"/>
      <c r="AC9" s="63"/>
      <c r="AD9" s="67"/>
      <c r="AE9" s="62"/>
      <c r="AF9" s="63"/>
      <c r="AG9" s="63"/>
      <c r="AH9" s="63"/>
      <c r="AI9" s="63"/>
      <c r="AJ9" s="63"/>
      <c r="AK9" s="63"/>
      <c r="AL9" s="64"/>
      <c r="AM9" s="60"/>
      <c r="AN9" s="59"/>
      <c r="AO9" s="59"/>
      <c r="AP9" s="59"/>
      <c r="AQ9" s="59"/>
      <c r="AR9" s="59"/>
      <c r="AS9" s="59"/>
      <c r="AT9" s="68"/>
      <c r="AU9" s="62"/>
      <c r="AV9" s="63"/>
      <c r="AW9" s="63"/>
      <c r="AX9" s="63"/>
      <c r="AY9" s="63"/>
      <c r="AZ9" s="63"/>
      <c r="BA9" s="63"/>
      <c r="BB9" s="64"/>
      <c r="BC9" s="167"/>
      <c r="BD9" s="167"/>
      <c r="BE9" s="167"/>
    </row>
    <row r="10" spans="1:57" s="170" customFormat="1" ht="113.4" customHeight="1" x14ac:dyDescent="0.3">
      <c r="A10" s="141" t="s">
        <v>65</v>
      </c>
      <c r="B10" s="148" t="s">
        <v>102</v>
      </c>
      <c r="C10" s="287" t="s">
        <v>96</v>
      </c>
      <c r="D10" s="142">
        <v>44136</v>
      </c>
      <c r="E10" s="142">
        <v>44592</v>
      </c>
      <c r="F10" s="143">
        <v>5</v>
      </c>
      <c r="G10" s="43" t="s">
        <v>115</v>
      </c>
      <c r="H10" s="44" t="s">
        <v>115</v>
      </c>
      <c r="I10" s="175" t="s">
        <v>152</v>
      </c>
      <c r="J10" s="176" t="s">
        <v>148</v>
      </c>
      <c r="K10" s="178">
        <v>1</v>
      </c>
      <c r="L10" s="178">
        <v>0.2</v>
      </c>
      <c r="M10" s="175" t="s">
        <v>131</v>
      </c>
      <c r="N10" s="208" t="s">
        <v>149</v>
      </c>
      <c r="O10" s="43" t="s">
        <v>115</v>
      </c>
      <c r="P10" s="44"/>
      <c r="Q10" s="44"/>
      <c r="R10" s="44"/>
      <c r="S10" s="44"/>
      <c r="T10" s="44"/>
      <c r="U10" s="44"/>
      <c r="V10" s="56"/>
      <c r="W10" s="36" t="s">
        <v>115</v>
      </c>
      <c r="X10" s="37"/>
      <c r="Y10" s="37"/>
      <c r="Z10" s="37"/>
      <c r="AA10" s="37"/>
      <c r="AB10" s="37"/>
      <c r="AC10" s="37"/>
      <c r="AD10" s="38"/>
      <c r="AE10" s="43" t="s">
        <v>115</v>
      </c>
      <c r="AF10" s="44"/>
      <c r="AG10" s="44"/>
      <c r="AH10" s="44"/>
      <c r="AI10" s="44"/>
      <c r="AJ10" s="44"/>
      <c r="AK10" s="44"/>
      <c r="AL10" s="46"/>
      <c r="AM10" s="65" t="s">
        <v>115</v>
      </c>
      <c r="AN10" s="40"/>
      <c r="AO10" s="40"/>
      <c r="AP10" s="40"/>
      <c r="AQ10" s="40"/>
      <c r="AR10" s="40"/>
      <c r="AS10" s="40"/>
      <c r="AT10" s="41"/>
      <c r="AU10" s="39"/>
      <c r="AV10" s="40"/>
      <c r="AW10" s="40"/>
      <c r="AX10" s="40"/>
      <c r="AY10" s="40"/>
      <c r="AZ10" s="40"/>
      <c r="BA10" s="40"/>
      <c r="BB10" s="42"/>
      <c r="BC10" s="167"/>
      <c r="BD10" s="167"/>
      <c r="BE10" s="167"/>
    </row>
    <row r="11" spans="1:57" s="170" customFormat="1" ht="25.8" customHeight="1" x14ac:dyDescent="0.3">
      <c r="A11" s="141" t="s">
        <v>66</v>
      </c>
      <c r="B11" s="148" t="s">
        <v>103</v>
      </c>
      <c r="C11" s="288"/>
      <c r="D11" s="142">
        <v>44228</v>
      </c>
      <c r="E11" s="142">
        <v>44681</v>
      </c>
      <c r="F11" s="143">
        <v>5</v>
      </c>
      <c r="G11" s="43"/>
      <c r="H11" s="44"/>
      <c r="I11" s="175" t="s">
        <v>135</v>
      </c>
      <c r="J11" s="176" t="s">
        <v>134</v>
      </c>
      <c r="K11" s="178"/>
      <c r="L11" s="178"/>
      <c r="M11" s="44"/>
      <c r="N11" s="71"/>
      <c r="O11" s="43" t="s">
        <v>115</v>
      </c>
      <c r="P11" s="44"/>
      <c r="Q11" s="44"/>
      <c r="R11" s="44"/>
      <c r="S11" s="44"/>
      <c r="T11" s="44"/>
      <c r="U11" s="44"/>
      <c r="V11" s="57"/>
      <c r="W11" s="43" t="s">
        <v>115</v>
      </c>
      <c r="X11" s="44"/>
      <c r="Y11" s="44"/>
      <c r="Z11" s="44"/>
      <c r="AA11" s="44"/>
      <c r="AB11" s="44"/>
      <c r="AC11" s="44"/>
      <c r="AD11" s="45"/>
      <c r="AE11" s="43" t="s">
        <v>115</v>
      </c>
      <c r="AF11" s="44"/>
      <c r="AG11" s="44"/>
      <c r="AH11" s="44"/>
      <c r="AI11" s="44"/>
      <c r="AJ11" s="44"/>
      <c r="AK11" s="44"/>
      <c r="AL11" s="46"/>
      <c r="AM11" s="66" t="s">
        <v>115</v>
      </c>
      <c r="AN11" s="48"/>
      <c r="AO11" s="48"/>
      <c r="AP11" s="48"/>
      <c r="AQ11" s="48"/>
      <c r="AR11" s="48"/>
      <c r="AS11" s="48"/>
      <c r="AT11" s="49"/>
      <c r="AU11" s="47" t="s">
        <v>115</v>
      </c>
      <c r="AV11" s="48"/>
      <c r="AW11" s="48"/>
      <c r="AX11" s="48"/>
      <c r="AY11" s="48"/>
      <c r="AZ11" s="48"/>
      <c r="BA11" s="48"/>
      <c r="BB11" s="50"/>
      <c r="BC11" s="167"/>
      <c r="BD11" s="167"/>
      <c r="BE11" s="167"/>
    </row>
    <row r="12" spans="1:57" s="170" customFormat="1" x14ac:dyDescent="0.3">
      <c r="A12" s="149">
        <v>2</v>
      </c>
      <c r="B12" s="144" t="s">
        <v>104</v>
      </c>
      <c r="C12" s="145"/>
      <c r="D12" s="146"/>
      <c r="E12" s="146"/>
      <c r="F12" s="147"/>
      <c r="G12" s="51"/>
      <c r="H12" s="52"/>
      <c r="I12" s="202"/>
      <c r="J12" s="52"/>
      <c r="K12" s="179"/>
      <c r="L12" s="179"/>
      <c r="M12" s="52"/>
      <c r="N12" s="61"/>
      <c r="O12" s="51"/>
      <c r="P12" s="52"/>
      <c r="Q12" s="52"/>
      <c r="R12" s="52"/>
      <c r="S12" s="52"/>
      <c r="T12" s="52"/>
      <c r="U12" s="52"/>
      <c r="V12" s="58"/>
      <c r="W12" s="51"/>
      <c r="X12" s="52"/>
      <c r="Y12" s="52"/>
      <c r="Z12" s="52"/>
      <c r="AA12" s="52"/>
      <c r="AB12" s="52"/>
      <c r="AC12" s="52"/>
      <c r="AD12" s="53"/>
      <c r="AE12" s="51"/>
      <c r="AF12" s="52"/>
      <c r="AG12" s="52"/>
      <c r="AH12" s="52"/>
      <c r="AI12" s="52"/>
      <c r="AJ12" s="52"/>
      <c r="AK12" s="52"/>
      <c r="AL12" s="54"/>
      <c r="AM12" s="55"/>
      <c r="AN12" s="52"/>
      <c r="AO12" s="52"/>
      <c r="AP12" s="52"/>
      <c r="AQ12" s="52"/>
      <c r="AR12" s="52"/>
      <c r="AS12" s="52"/>
      <c r="AT12" s="53"/>
      <c r="AU12" s="51"/>
      <c r="AV12" s="52"/>
      <c r="AW12" s="52"/>
      <c r="AX12" s="52"/>
      <c r="AY12" s="52"/>
      <c r="AZ12" s="52"/>
      <c r="BA12" s="52"/>
      <c r="BB12" s="54"/>
      <c r="BC12" s="167"/>
      <c r="BD12" s="167"/>
      <c r="BE12" s="167"/>
    </row>
    <row r="13" spans="1:57" s="170" customFormat="1" ht="102.6" customHeight="1" x14ac:dyDescent="0.3">
      <c r="A13" s="141" t="s">
        <v>67</v>
      </c>
      <c r="B13" s="148" t="s">
        <v>105</v>
      </c>
      <c r="C13" s="287" t="s">
        <v>95</v>
      </c>
      <c r="D13" s="142">
        <v>44136</v>
      </c>
      <c r="E13" s="142">
        <v>44681</v>
      </c>
      <c r="F13" s="143">
        <v>6</v>
      </c>
      <c r="G13" s="43" t="s">
        <v>115</v>
      </c>
      <c r="H13" s="44" t="s">
        <v>115</v>
      </c>
      <c r="I13" s="175" t="s">
        <v>153</v>
      </c>
      <c r="J13" s="176" t="s">
        <v>140</v>
      </c>
      <c r="K13" s="178">
        <v>1</v>
      </c>
      <c r="L13" s="214">
        <v>0.1</v>
      </c>
      <c r="M13" s="175" t="s">
        <v>131</v>
      </c>
      <c r="N13" s="180" t="s">
        <v>141</v>
      </c>
      <c r="O13" s="43" t="s">
        <v>115</v>
      </c>
      <c r="P13" s="44"/>
      <c r="Q13" s="44"/>
      <c r="R13" s="44"/>
      <c r="S13" s="44"/>
      <c r="T13" s="44"/>
      <c r="U13" s="44"/>
      <c r="V13" s="57"/>
      <c r="W13" s="43" t="s">
        <v>115</v>
      </c>
      <c r="X13" s="44"/>
      <c r="Y13" s="44"/>
      <c r="Z13" s="44"/>
      <c r="AA13" s="44"/>
      <c r="AB13" s="44"/>
      <c r="AC13" s="44"/>
      <c r="AD13" s="45"/>
      <c r="AE13" s="43" t="s">
        <v>115</v>
      </c>
      <c r="AF13" s="44"/>
      <c r="AG13" s="44"/>
      <c r="AH13" s="44"/>
      <c r="AI13" s="44"/>
      <c r="AJ13" s="44"/>
      <c r="AK13" s="44"/>
      <c r="AL13" s="46"/>
      <c r="AM13" s="66" t="s">
        <v>115</v>
      </c>
      <c r="AN13" s="48"/>
      <c r="AO13" s="48"/>
      <c r="AP13" s="48"/>
      <c r="AQ13" s="48"/>
      <c r="AR13" s="48"/>
      <c r="AS13" s="48"/>
      <c r="AT13" s="49"/>
      <c r="AU13" s="47" t="s">
        <v>115</v>
      </c>
      <c r="AV13" s="48"/>
      <c r="AW13" s="48"/>
      <c r="AX13" s="48"/>
      <c r="AY13" s="48"/>
      <c r="AZ13" s="48"/>
      <c r="BA13" s="48"/>
      <c r="BB13" s="50"/>
      <c r="BC13" s="167"/>
      <c r="BD13" s="167"/>
      <c r="BE13" s="167"/>
    </row>
    <row r="14" spans="1:57" s="170" customFormat="1" ht="110.4" customHeight="1" x14ac:dyDescent="0.3">
      <c r="A14" s="141" t="s">
        <v>68</v>
      </c>
      <c r="B14" s="148" t="s">
        <v>106</v>
      </c>
      <c r="C14" s="289"/>
      <c r="D14" s="142">
        <v>44136</v>
      </c>
      <c r="E14" s="142">
        <v>44681</v>
      </c>
      <c r="F14" s="143">
        <v>6</v>
      </c>
      <c r="G14" s="43" t="s">
        <v>115</v>
      </c>
      <c r="H14" s="44" t="s">
        <v>115</v>
      </c>
      <c r="I14" s="175" t="s">
        <v>154</v>
      </c>
      <c r="J14" s="176" t="s">
        <v>139</v>
      </c>
      <c r="K14" s="178">
        <v>0.95</v>
      </c>
      <c r="L14" s="214">
        <v>0.15</v>
      </c>
      <c r="M14" s="176" t="s">
        <v>150</v>
      </c>
      <c r="N14" s="180" t="s">
        <v>142</v>
      </c>
      <c r="O14" s="43" t="s">
        <v>115</v>
      </c>
      <c r="P14" s="44"/>
      <c r="Q14" s="44"/>
      <c r="R14" s="44"/>
      <c r="S14" s="44"/>
      <c r="T14" s="44"/>
      <c r="U14" s="44"/>
      <c r="V14" s="57"/>
      <c r="W14" s="43" t="s">
        <v>115</v>
      </c>
      <c r="X14" s="44"/>
      <c r="Y14" s="44"/>
      <c r="Z14" s="44"/>
      <c r="AA14" s="44"/>
      <c r="AB14" s="44"/>
      <c r="AC14" s="44"/>
      <c r="AD14" s="45"/>
      <c r="AE14" s="43" t="s">
        <v>115</v>
      </c>
      <c r="AF14" s="44"/>
      <c r="AG14" s="44"/>
      <c r="AH14" s="44"/>
      <c r="AI14" s="44"/>
      <c r="AJ14" s="44"/>
      <c r="AK14" s="44"/>
      <c r="AL14" s="46"/>
      <c r="AM14" s="66" t="s">
        <v>115</v>
      </c>
      <c r="AN14" s="48"/>
      <c r="AO14" s="48"/>
      <c r="AP14" s="48"/>
      <c r="AQ14" s="48"/>
      <c r="AR14" s="48"/>
      <c r="AS14" s="48"/>
      <c r="AT14" s="49"/>
      <c r="AU14" s="47" t="s">
        <v>115</v>
      </c>
      <c r="AV14" s="48"/>
      <c r="AW14" s="48"/>
      <c r="AX14" s="48"/>
      <c r="AY14" s="48"/>
      <c r="AZ14" s="48"/>
      <c r="BA14" s="48"/>
      <c r="BB14" s="50"/>
      <c r="BC14" s="167"/>
      <c r="BD14" s="167"/>
      <c r="BE14" s="167"/>
    </row>
    <row r="15" spans="1:57" s="170" customFormat="1" ht="24" x14ac:dyDescent="0.3">
      <c r="A15" s="141" t="s">
        <v>69</v>
      </c>
      <c r="B15" s="148" t="s">
        <v>107</v>
      </c>
      <c r="C15" s="288"/>
      <c r="D15" s="142">
        <v>44228</v>
      </c>
      <c r="E15" s="142">
        <v>44681</v>
      </c>
      <c r="F15" s="143">
        <v>5</v>
      </c>
      <c r="G15" s="43"/>
      <c r="H15" s="44"/>
      <c r="I15" s="175" t="s">
        <v>136</v>
      </c>
      <c r="J15" s="176" t="s">
        <v>134</v>
      </c>
      <c r="K15" s="178"/>
      <c r="L15" s="178"/>
      <c r="M15" s="44"/>
      <c r="N15" s="71"/>
      <c r="O15" s="43" t="s">
        <v>115</v>
      </c>
      <c r="P15" s="44"/>
      <c r="Q15" s="44"/>
      <c r="R15" s="44"/>
      <c r="S15" s="44"/>
      <c r="T15" s="44"/>
      <c r="U15" s="44"/>
      <c r="V15" s="57"/>
      <c r="W15" s="43" t="s">
        <v>115</v>
      </c>
      <c r="X15" s="44"/>
      <c r="Y15" s="44"/>
      <c r="Z15" s="44"/>
      <c r="AA15" s="44"/>
      <c r="AB15" s="44"/>
      <c r="AC15" s="44"/>
      <c r="AD15" s="45"/>
      <c r="AE15" s="43" t="s">
        <v>115</v>
      </c>
      <c r="AF15" s="44"/>
      <c r="AG15" s="44"/>
      <c r="AH15" s="44"/>
      <c r="AI15" s="44"/>
      <c r="AJ15" s="44"/>
      <c r="AK15" s="44"/>
      <c r="AL15" s="46"/>
      <c r="AM15" s="66" t="s">
        <v>115</v>
      </c>
      <c r="AN15" s="48"/>
      <c r="AO15" s="48"/>
      <c r="AP15" s="48"/>
      <c r="AQ15" s="48"/>
      <c r="AR15" s="48"/>
      <c r="AS15" s="48"/>
      <c r="AT15" s="49"/>
      <c r="AU15" s="47" t="s">
        <v>115</v>
      </c>
      <c r="AV15" s="48"/>
      <c r="AW15" s="48"/>
      <c r="AX15" s="48"/>
      <c r="AY15" s="48"/>
      <c r="AZ15" s="48"/>
      <c r="BA15" s="48"/>
      <c r="BB15" s="50"/>
      <c r="BC15" s="167"/>
      <c r="BD15" s="167"/>
      <c r="BE15" s="167"/>
    </row>
    <row r="16" spans="1:57" s="170" customFormat="1" x14ac:dyDescent="0.3">
      <c r="A16" s="149">
        <v>3</v>
      </c>
      <c r="B16" s="144" t="s">
        <v>108</v>
      </c>
      <c r="C16" s="145"/>
      <c r="D16" s="146"/>
      <c r="E16" s="146"/>
      <c r="F16" s="147"/>
      <c r="G16" s="51"/>
      <c r="H16" s="52"/>
      <c r="I16" s="202"/>
      <c r="J16" s="52"/>
      <c r="K16" s="179"/>
      <c r="L16" s="179"/>
      <c r="M16" s="52"/>
      <c r="N16" s="61"/>
      <c r="O16" s="51"/>
      <c r="P16" s="52"/>
      <c r="Q16" s="52"/>
      <c r="R16" s="52"/>
      <c r="S16" s="52"/>
      <c r="T16" s="52"/>
      <c r="U16" s="52"/>
      <c r="V16" s="58"/>
      <c r="W16" s="51"/>
      <c r="X16" s="52"/>
      <c r="Y16" s="52"/>
      <c r="Z16" s="52"/>
      <c r="AA16" s="52"/>
      <c r="AB16" s="52"/>
      <c r="AC16" s="52"/>
      <c r="AD16" s="53"/>
      <c r="AE16" s="51"/>
      <c r="AF16" s="52"/>
      <c r="AG16" s="52"/>
      <c r="AH16" s="52"/>
      <c r="AI16" s="52"/>
      <c r="AJ16" s="52"/>
      <c r="AK16" s="52"/>
      <c r="AL16" s="54"/>
      <c r="AM16" s="55"/>
      <c r="AN16" s="52"/>
      <c r="AO16" s="52"/>
      <c r="AP16" s="52"/>
      <c r="AQ16" s="52"/>
      <c r="AR16" s="52"/>
      <c r="AS16" s="52"/>
      <c r="AT16" s="53"/>
      <c r="AU16" s="51"/>
      <c r="AV16" s="52"/>
      <c r="AW16" s="52"/>
      <c r="AX16" s="52"/>
      <c r="AY16" s="52"/>
      <c r="AZ16" s="52"/>
      <c r="BA16" s="52"/>
      <c r="BB16" s="54"/>
      <c r="BC16" s="167"/>
      <c r="BD16" s="167"/>
      <c r="BE16" s="167"/>
    </row>
    <row r="17" spans="1:57" s="170" customFormat="1" ht="48" customHeight="1" x14ac:dyDescent="0.3">
      <c r="A17" s="141" t="s">
        <v>70</v>
      </c>
      <c r="B17" s="184" t="s">
        <v>109</v>
      </c>
      <c r="C17" s="279" t="s">
        <v>63</v>
      </c>
      <c r="D17" s="142">
        <v>44136</v>
      </c>
      <c r="E17" s="142">
        <v>44681</v>
      </c>
      <c r="F17" s="143">
        <v>6</v>
      </c>
      <c r="G17" s="43" t="s">
        <v>115</v>
      </c>
      <c r="H17" s="44" t="s">
        <v>115</v>
      </c>
      <c r="I17" s="175" t="s">
        <v>155</v>
      </c>
      <c r="J17" s="205" t="s">
        <v>144</v>
      </c>
      <c r="K17" s="207">
        <v>1</v>
      </c>
      <c r="L17" s="207">
        <v>0.1</v>
      </c>
      <c r="M17" s="175" t="s">
        <v>131</v>
      </c>
      <c r="N17" s="206" t="s">
        <v>145</v>
      </c>
      <c r="O17" s="43" t="s">
        <v>115</v>
      </c>
      <c r="P17" s="44"/>
      <c r="Q17" s="44"/>
      <c r="R17" s="44"/>
      <c r="S17" s="44"/>
      <c r="T17" s="44"/>
      <c r="U17" s="44"/>
      <c r="V17" s="57"/>
      <c r="W17" s="43" t="s">
        <v>115</v>
      </c>
      <c r="X17" s="44"/>
      <c r="Y17" s="44"/>
      <c r="Z17" s="44"/>
      <c r="AA17" s="44"/>
      <c r="AB17" s="44"/>
      <c r="AC17" s="44"/>
      <c r="AD17" s="45"/>
      <c r="AE17" s="43" t="s">
        <v>115</v>
      </c>
      <c r="AF17" s="44"/>
      <c r="AG17" s="44"/>
      <c r="AH17" s="44"/>
      <c r="AI17" s="44"/>
      <c r="AJ17" s="44"/>
      <c r="AK17" s="44"/>
      <c r="AL17" s="46"/>
      <c r="AM17" s="66" t="s">
        <v>115</v>
      </c>
      <c r="AN17" s="48"/>
      <c r="AO17" s="48"/>
      <c r="AP17" s="48"/>
      <c r="AQ17" s="48"/>
      <c r="AR17" s="48"/>
      <c r="AS17" s="48"/>
      <c r="AT17" s="49"/>
      <c r="AU17" s="47" t="s">
        <v>115</v>
      </c>
      <c r="AV17" s="48"/>
      <c r="AW17" s="48"/>
      <c r="AX17" s="48"/>
      <c r="AY17" s="48"/>
      <c r="AZ17" s="48"/>
      <c r="BA17" s="48"/>
      <c r="BB17" s="50"/>
      <c r="BC17" s="167"/>
      <c r="BD17" s="167"/>
      <c r="BE17" s="167"/>
    </row>
    <row r="18" spans="1:57" s="170" customFormat="1" ht="84" x14ac:dyDescent="0.3">
      <c r="A18" s="141" t="s">
        <v>71</v>
      </c>
      <c r="B18" s="185" t="s">
        <v>110</v>
      </c>
      <c r="C18" s="279"/>
      <c r="D18" s="142">
        <v>44136</v>
      </c>
      <c r="E18" s="142">
        <v>44681</v>
      </c>
      <c r="F18" s="143">
        <v>6</v>
      </c>
      <c r="G18" s="43" t="s">
        <v>115</v>
      </c>
      <c r="H18" s="44" t="s">
        <v>115</v>
      </c>
      <c r="I18" s="175" t="s">
        <v>157</v>
      </c>
      <c r="J18" s="205" t="s">
        <v>146</v>
      </c>
      <c r="K18" s="207">
        <v>1</v>
      </c>
      <c r="L18" s="207">
        <v>0.1</v>
      </c>
      <c r="M18" s="175" t="s">
        <v>131</v>
      </c>
      <c r="N18" s="206" t="s">
        <v>147</v>
      </c>
      <c r="O18" s="43" t="s">
        <v>115</v>
      </c>
      <c r="P18" s="44"/>
      <c r="Q18" s="44"/>
      <c r="R18" s="44"/>
      <c r="S18" s="44"/>
      <c r="T18" s="44"/>
      <c r="U18" s="44"/>
      <c r="V18" s="57"/>
      <c r="W18" s="43" t="s">
        <v>115</v>
      </c>
      <c r="X18" s="44"/>
      <c r="Y18" s="44"/>
      <c r="Z18" s="44"/>
      <c r="AA18" s="44"/>
      <c r="AB18" s="44"/>
      <c r="AC18" s="44"/>
      <c r="AD18" s="45"/>
      <c r="AE18" s="43" t="s">
        <v>115</v>
      </c>
      <c r="AF18" s="44"/>
      <c r="AG18" s="44"/>
      <c r="AH18" s="44"/>
      <c r="AI18" s="44"/>
      <c r="AJ18" s="44"/>
      <c r="AK18" s="44"/>
      <c r="AL18" s="46"/>
      <c r="AM18" s="66" t="s">
        <v>115</v>
      </c>
      <c r="AN18" s="48"/>
      <c r="AO18" s="48"/>
      <c r="AP18" s="48"/>
      <c r="AQ18" s="48"/>
      <c r="AR18" s="48"/>
      <c r="AS18" s="48"/>
      <c r="AT18" s="49"/>
      <c r="AU18" s="47" t="s">
        <v>115</v>
      </c>
      <c r="AV18" s="48"/>
      <c r="AW18" s="48"/>
      <c r="AX18" s="48"/>
      <c r="AY18" s="48"/>
      <c r="AZ18" s="48"/>
      <c r="BA18" s="48"/>
      <c r="BB18" s="50"/>
      <c r="BC18" s="167"/>
      <c r="BD18" s="167"/>
      <c r="BE18" s="167"/>
    </row>
    <row r="19" spans="1:57" s="170" customFormat="1" ht="19.2" customHeight="1" x14ac:dyDescent="0.3">
      <c r="A19" s="141" t="s">
        <v>72</v>
      </c>
      <c r="B19" s="148" t="s">
        <v>111</v>
      </c>
      <c r="C19" s="279"/>
      <c r="D19" s="142">
        <v>44228</v>
      </c>
      <c r="E19" s="142">
        <v>44681</v>
      </c>
      <c r="F19" s="143">
        <v>5</v>
      </c>
      <c r="G19" s="43"/>
      <c r="H19" s="44"/>
      <c r="I19" s="175" t="s">
        <v>137</v>
      </c>
      <c r="J19" s="176" t="s">
        <v>134</v>
      </c>
      <c r="K19" s="178"/>
      <c r="L19" s="178"/>
      <c r="M19" s="44"/>
      <c r="N19" s="71"/>
      <c r="O19" s="43" t="s">
        <v>115</v>
      </c>
      <c r="P19" s="44"/>
      <c r="Q19" s="44"/>
      <c r="R19" s="44"/>
      <c r="S19" s="44"/>
      <c r="T19" s="44"/>
      <c r="U19" s="44"/>
      <c r="V19" s="57"/>
      <c r="W19" s="43" t="s">
        <v>115</v>
      </c>
      <c r="X19" s="44"/>
      <c r="Y19" s="44"/>
      <c r="Z19" s="44"/>
      <c r="AA19" s="44"/>
      <c r="AB19" s="44"/>
      <c r="AC19" s="44"/>
      <c r="AD19" s="45"/>
      <c r="AE19" s="43" t="s">
        <v>115</v>
      </c>
      <c r="AF19" s="44"/>
      <c r="AG19" s="44"/>
      <c r="AH19" s="44"/>
      <c r="AI19" s="44"/>
      <c r="AJ19" s="44"/>
      <c r="AK19" s="44"/>
      <c r="AL19" s="46"/>
      <c r="AM19" s="66" t="s">
        <v>115</v>
      </c>
      <c r="AN19" s="48"/>
      <c r="AO19" s="48"/>
      <c r="AP19" s="48"/>
      <c r="AQ19" s="48"/>
      <c r="AR19" s="48"/>
      <c r="AS19" s="48"/>
      <c r="AT19" s="49"/>
      <c r="AU19" s="47" t="s">
        <v>115</v>
      </c>
      <c r="AV19" s="48"/>
      <c r="AW19" s="48"/>
      <c r="AX19" s="48"/>
      <c r="AY19" s="48"/>
      <c r="AZ19" s="48"/>
      <c r="BA19" s="48"/>
      <c r="BB19" s="50"/>
      <c r="BC19" s="167"/>
      <c r="BD19" s="167"/>
      <c r="BE19" s="167"/>
    </row>
    <row r="20" spans="1:57" s="170" customFormat="1" x14ac:dyDescent="0.3">
      <c r="A20" s="149">
        <v>4</v>
      </c>
      <c r="B20" s="144" t="s">
        <v>112</v>
      </c>
      <c r="C20" s="186"/>
      <c r="D20" s="146"/>
      <c r="E20" s="146"/>
      <c r="F20" s="147"/>
      <c r="G20" s="51"/>
      <c r="H20" s="52"/>
      <c r="I20" s="52"/>
      <c r="J20" s="52"/>
      <c r="K20" s="179"/>
      <c r="L20" s="179"/>
      <c r="M20" s="52"/>
      <c r="N20" s="61"/>
      <c r="O20" s="51"/>
      <c r="P20" s="52"/>
      <c r="Q20" s="52"/>
      <c r="R20" s="52"/>
      <c r="S20" s="52"/>
      <c r="T20" s="52"/>
      <c r="U20" s="52"/>
      <c r="V20" s="58"/>
      <c r="W20" s="51"/>
      <c r="X20" s="52"/>
      <c r="Y20" s="52"/>
      <c r="Z20" s="52"/>
      <c r="AA20" s="52"/>
      <c r="AB20" s="52"/>
      <c r="AC20" s="52"/>
      <c r="AD20" s="53"/>
      <c r="AE20" s="51"/>
      <c r="AF20" s="52"/>
      <c r="AG20" s="52"/>
      <c r="AH20" s="52"/>
      <c r="AI20" s="52"/>
      <c r="AJ20" s="52"/>
      <c r="AK20" s="52"/>
      <c r="AL20" s="54"/>
      <c r="AM20" s="55"/>
      <c r="AN20" s="52"/>
      <c r="AO20" s="52"/>
      <c r="AP20" s="52"/>
      <c r="AQ20" s="52"/>
      <c r="AR20" s="52"/>
      <c r="AS20" s="52"/>
      <c r="AT20" s="53"/>
      <c r="AU20" s="51"/>
      <c r="AV20" s="52"/>
      <c r="AW20" s="52"/>
      <c r="AX20" s="52"/>
      <c r="AY20" s="52"/>
      <c r="AZ20" s="52"/>
      <c r="BA20" s="52"/>
      <c r="BB20" s="54"/>
      <c r="BC20" s="167"/>
      <c r="BD20" s="167"/>
      <c r="BE20" s="167"/>
    </row>
    <row r="21" spans="1:57" s="170" customFormat="1" ht="111.6" customHeight="1" x14ac:dyDescent="0.3">
      <c r="A21" s="141" t="s">
        <v>73</v>
      </c>
      <c r="B21" s="150" t="s">
        <v>113</v>
      </c>
      <c r="C21" s="279" t="s">
        <v>63</v>
      </c>
      <c r="D21" s="142">
        <v>44136</v>
      </c>
      <c r="E21" s="142">
        <v>44681</v>
      </c>
      <c r="F21" s="143">
        <v>6</v>
      </c>
      <c r="G21" s="43" t="s">
        <v>115</v>
      </c>
      <c r="H21" s="44" t="s">
        <v>115</v>
      </c>
      <c r="I21" s="175" t="s">
        <v>156</v>
      </c>
      <c r="J21" s="176" t="s">
        <v>133</v>
      </c>
      <c r="K21" s="178" t="s">
        <v>130</v>
      </c>
      <c r="L21" s="178">
        <v>0.2</v>
      </c>
      <c r="M21" s="175" t="s">
        <v>131</v>
      </c>
      <c r="N21" s="180" t="s">
        <v>138</v>
      </c>
      <c r="O21" s="43" t="s">
        <v>115</v>
      </c>
      <c r="P21" s="44"/>
      <c r="Q21" s="44"/>
      <c r="R21" s="44"/>
      <c r="S21" s="44"/>
      <c r="T21" s="44"/>
      <c r="U21" s="44"/>
      <c r="V21" s="57"/>
      <c r="W21" s="43" t="s">
        <v>115</v>
      </c>
      <c r="X21" s="44"/>
      <c r="Y21" s="44"/>
      <c r="Z21" s="44"/>
      <c r="AA21" s="44"/>
      <c r="AB21" s="44"/>
      <c r="AC21" s="44"/>
      <c r="AD21" s="45"/>
      <c r="AE21" s="43" t="s">
        <v>115</v>
      </c>
      <c r="AF21" s="44"/>
      <c r="AG21" s="44"/>
      <c r="AH21" s="44"/>
      <c r="AI21" s="44"/>
      <c r="AJ21" s="44"/>
      <c r="AK21" s="44"/>
      <c r="AL21" s="46"/>
      <c r="AM21" s="66" t="s">
        <v>115</v>
      </c>
      <c r="AN21" s="48"/>
      <c r="AO21" s="48"/>
      <c r="AP21" s="48"/>
      <c r="AQ21" s="48"/>
      <c r="AR21" s="48"/>
      <c r="AS21" s="48"/>
      <c r="AT21" s="49"/>
      <c r="AU21" s="47" t="s">
        <v>115</v>
      </c>
      <c r="AV21" s="48"/>
      <c r="AW21" s="48"/>
      <c r="AX21" s="48"/>
      <c r="AY21" s="48"/>
      <c r="AZ21" s="48"/>
      <c r="BA21" s="48"/>
      <c r="BB21" s="50"/>
      <c r="BC21" s="167"/>
      <c r="BD21" s="167"/>
      <c r="BE21" s="167"/>
    </row>
    <row r="22" spans="1:57" s="170" customFormat="1" ht="52.8" customHeight="1" thickBot="1" x14ac:dyDescent="0.35">
      <c r="A22" s="151" t="s">
        <v>74</v>
      </c>
      <c r="B22" s="152" t="s">
        <v>114</v>
      </c>
      <c r="C22" s="280"/>
      <c r="D22" s="153">
        <v>44136</v>
      </c>
      <c r="E22" s="153">
        <v>44681</v>
      </c>
      <c r="F22" s="154">
        <v>6</v>
      </c>
      <c r="G22" s="190" t="s">
        <v>115</v>
      </c>
      <c r="H22" s="191" t="s">
        <v>115</v>
      </c>
      <c r="I22" s="192" t="s">
        <v>156</v>
      </c>
      <c r="J22" s="177" t="s">
        <v>129</v>
      </c>
      <c r="K22" s="193" t="s">
        <v>130</v>
      </c>
      <c r="L22" s="193">
        <v>0.2</v>
      </c>
      <c r="M22" s="192" t="s">
        <v>131</v>
      </c>
      <c r="N22" s="181" t="s">
        <v>132</v>
      </c>
      <c r="O22" s="190" t="s">
        <v>115</v>
      </c>
      <c r="P22" s="191"/>
      <c r="Q22" s="191"/>
      <c r="R22" s="191"/>
      <c r="S22" s="191"/>
      <c r="T22" s="191"/>
      <c r="U22" s="191"/>
      <c r="V22" s="194"/>
      <c r="W22" s="190" t="s">
        <v>115</v>
      </c>
      <c r="X22" s="191"/>
      <c r="Y22" s="191"/>
      <c r="Z22" s="191"/>
      <c r="AA22" s="191"/>
      <c r="AB22" s="191"/>
      <c r="AC22" s="191"/>
      <c r="AD22" s="195"/>
      <c r="AE22" s="190" t="s">
        <v>115</v>
      </c>
      <c r="AF22" s="191"/>
      <c r="AG22" s="191"/>
      <c r="AH22" s="191"/>
      <c r="AI22" s="191"/>
      <c r="AJ22" s="191"/>
      <c r="AK22" s="191"/>
      <c r="AL22" s="196"/>
      <c r="AM22" s="197" t="s">
        <v>115</v>
      </c>
      <c r="AN22" s="198"/>
      <c r="AO22" s="198"/>
      <c r="AP22" s="198"/>
      <c r="AQ22" s="198"/>
      <c r="AR22" s="198"/>
      <c r="AS22" s="198"/>
      <c r="AT22" s="199"/>
      <c r="AU22" s="200" t="s">
        <v>115</v>
      </c>
      <c r="AV22" s="48"/>
      <c r="AW22" s="48"/>
      <c r="AX22" s="48"/>
      <c r="AY22" s="48"/>
      <c r="AZ22" s="48"/>
      <c r="BA22" s="48"/>
      <c r="BB22" s="50"/>
      <c r="BC22" s="167"/>
      <c r="BD22" s="167"/>
      <c r="BE22" s="167"/>
    </row>
    <row r="23" spans="1:57" x14ac:dyDescent="0.3">
      <c r="A23"/>
      <c r="B23"/>
      <c r="C23"/>
      <c r="D23"/>
      <c r="E23"/>
      <c r="F23"/>
      <c r="O23" s="16"/>
      <c r="W23" s="16"/>
    </row>
    <row r="24" spans="1:57" x14ac:dyDescent="0.3">
      <c r="A24"/>
      <c r="B24"/>
      <c r="C24"/>
      <c r="D24"/>
      <c r="E24"/>
      <c r="F24"/>
      <c r="O24" s="16"/>
      <c r="W24" s="16"/>
    </row>
    <row r="25" spans="1:57" x14ac:dyDescent="0.3">
      <c r="A25"/>
      <c r="B25"/>
      <c r="C25"/>
      <c r="D25"/>
      <c r="E25"/>
      <c r="F25"/>
      <c r="O25" s="16"/>
      <c r="W25" s="16"/>
    </row>
    <row r="26" spans="1:57" x14ac:dyDescent="0.3">
      <c r="A26"/>
      <c r="B26"/>
      <c r="C26"/>
      <c r="D26"/>
      <c r="E26"/>
      <c r="F26"/>
      <c r="O26" s="16"/>
      <c r="W26" s="16"/>
    </row>
    <row r="27" spans="1:57" x14ac:dyDescent="0.3">
      <c r="A27"/>
      <c r="B27"/>
      <c r="C27"/>
      <c r="D27"/>
      <c r="E27"/>
      <c r="F27"/>
      <c r="K27" s="15"/>
      <c r="O27" s="16"/>
      <c r="W27" s="16"/>
    </row>
    <row r="28" spans="1:57" x14ac:dyDescent="0.3">
      <c r="A28"/>
      <c r="B28"/>
      <c r="C28"/>
      <c r="D28"/>
      <c r="E28"/>
      <c r="F28"/>
      <c r="K28" s="15"/>
      <c r="O28" s="16"/>
      <c r="W28" s="16"/>
    </row>
    <row r="29" spans="1:57" x14ac:dyDescent="0.3">
      <c r="A29"/>
      <c r="B29"/>
      <c r="C29"/>
      <c r="D29"/>
      <c r="E29"/>
      <c r="F29"/>
      <c r="K29" s="15"/>
      <c r="O29" s="16"/>
      <c r="W29" s="16"/>
    </row>
    <row r="30" spans="1:57" x14ac:dyDescent="0.3">
      <c r="A30"/>
      <c r="B30"/>
      <c r="C30"/>
      <c r="D30"/>
      <c r="E30"/>
      <c r="F30"/>
      <c r="O30" s="16"/>
      <c r="W30" s="16"/>
    </row>
    <row r="31" spans="1:57" x14ac:dyDescent="0.3">
      <c r="A31"/>
      <c r="B31"/>
      <c r="C31"/>
      <c r="D31"/>
      <c r="E31"/>
      <c r="F31"/>
      <c r="O31" s="16"/>
      <c r="W31" s="16"/>
    </row>
    <row r="32" spans="1:57" x14ac:dyDescent="0.3">
      <c r="A32"/>
      <c r="B32"/>
      <c r="C32"/>
      <c r="D32"/>
      <c r="E32"/>
      <c r="F32"/>
      <c r="O32" s="16"/>
      <c r="W32" s="16"/>
    </row>
    <row r="33" spans="1:54" x14ac:dyDescent="0.3">
      <c r="A33"/>
      <c r="B33"/>
      <c r="C33"/>
      <c r="D33"/>
      <c r="E33"/>
      <c r="F33"/>
      <c r="O33" s="16"/>
      <c r="W33" s="16"/>
    </row>
    <row r="34" spans="1:54" x14ac:dyDescent="0.3">
      <c r="A34"/>
      <c r="B34"/>
      <c r="C34"/>
      <c r="D34"/>
      <c r="E34"/>
      <c r="F34"/>
      <c r="O34" s="16"/>
      <c r="W34" s="16"/>
    </row>
    <row r="35" spans="1:54" x14ac:dyDescent="0.3">
      <c r="A35"/>
      <c r="B35"/>
      <c r="C35"/>
      <c r="D35"/>
      <c r="E35"/>
      <c r="F35"/>
      <c r="O35" s="16"/>
      <c r="W35" s="16"/>
    </row>
    <row r="36" spans="1:54" x14ac:dyDescent="0.3">
      <c r="A36"/>
      <c r="B36"/>
      <c r="C36"/>
      <c r="D36"/>
      <c r="E36"/>
      <c r="F36"/>
      <c r="O36" s="16"/>
      <c r="W36" s="16"/>
    </row>
    <row r="37" spans="1:54" x14ac:dyDescent="0.3">
      <c r="A37"/>
      <c r="B37"/>
      <c r="C37"/>
      <c r="D37"/>
      <c r="E37"/>
      <c r="F37"/>
      <c r="O37" s="16"/>
      <c r="W37" s="16"/>
    </row>
    <row r="38" spans="1:54" x14ac:dyDescent="0.3">
      <c r="A38"/>
      <c r="B38"/>
      <c r="C38"/>
      <c r="D38"/>
      <c r="E38"/>
      <c r="F38"/>
      <c r="O38" s="16"/>
      <c r="W38" s="16"/>
    </row>
    <row r="39" spans="1:54" x14ac:dyDescent="0.3">
      <c r="A39"/>
      <c r="B39"/>
      <c r="C39"/>
      <c r="D39"/>
      <c r="E39"/>
      <c r="F39"/>
      <c r="O39" s="16"/>
      <c r="W39" s="16"/>
    </row>
    <row r="40" spans="1:54" x14ac:dyDescent="0.3">
      <c r="A40"/>
      <c r="B40"/>
      <c r="C40"/>
      <c r="D40"/>
      <c r="E40"/>
      <c r="F40"/>
      <c r="O40" s="16"/>
      <c r="W40" s="16"/>
    </row>
    <row r="41" spans="1:54" x14ac:dyDescent="0.3">
      <c r="A41"/>
      <c r="B41"/>
      <c r="C41"/>
      <c r="D41"/>
      <c r="E41"/>
      <c r="F41"/>
      <c r="O41" s="16"/>
      <c r="W41" s="16"/>
    </row>
    <row r="42" spans="1:54" x14ac:dyDescent="0.3">
      <c r="A42"/>
      <c r="B42"/>
      <c r="C42"/>
      <c r="D42"/>
      <c r="E42"/>
      <c r="F42"/>
      <c r="O42" s="16"/>
      <c r="W42" s="16"/>
    </row>
    <row r="43" spans="1:54" x14ac:dyDescent="0.3">
      <c r="A43"/>
      <c r="B43"/>
      <c r="C43"/>
      <c r="D43"/>
      <c r="E43"/>
      <c r="F43"/>
      <c r="O43" s="16"/>
      <c r="W43" s="16"/>
    </row>
    <row r="44" spans="1:54" x14ac:dyDescent="0.3">
      <c r="A44"/>
      <c r="B44"/>
      <c r="C44"/>
      <c r="D44"/>
      <c r="E44"/>
      <c r="F44"/>
      <c r="O44" s="16"/>
      <c r="W44" s="16"/>
    </row>
    <row r="45" spans="1:54" x14ac:dyDescent="0.3">
      <c r="A45"/>
      <c r="B45"/>
      <c r="C45"/>
      <c r="D45"/>
      <c r="E45"/>
      <c r="F45"/>
      <c r="O45" s="16"/>
      <c r="W45" s="16"/>
    </row>
    <row r="46" spans="1:54" x14ac:dyDescent="0.3">
      <c r="A46"/>
      <c r="B46"/>
      <c r="C46"/>
      <c r="D46"/>
      <c r="E46"/>
      <c r="F46"/>
      <c r="O46" s="16"/>
      <c r="W46" s="16"/>
    </row>
    <row r="47" spans="1:54" s="15" customFormat="1" x14ac:dyDescent="0.3">
      <c r="A47" s="23"/>
      <c r="B47" s="23"/>
      <c r="C47" s="23"/>
      <c r="D47" s="23"/>
      <c r="E47" s="23"/>
      <c r="F47" s="23"/>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row>
    <row r="48" spans="1:54" x14ac:dyDescent="0.3">
      <c r="A48" s="28"/>
      <c r="B48" s="31"/>
      <c r="C48" s="31"/>
      <c r="D48" s="31"/>
      <c r="E48" s="31"/>
      <c r="F48" s="23"/>
      <c r="O48" s="16"/>
      <c r="W48" s="16"/>
    </row>
    <row r="49" spans="1:54" x14ac:dyDescent="0.3">
      <c r="A49" s="28"/>
      <c r="B49" s="31"/>
      <c r="C49" s="31"/>
      <c r="D49" s="31"/>
      <c r="E49" s="31"/>
      <c r="F49" s="23"/>
      <c r="O49" s="16"/>
      <c r="W49" s="16"/>
    </row>
    <row r="50" spans="1:54" x14ac:dyDescent="0.3">
      <c r="A50" s="28"/>
      <c r="B50" s="31"/>
      <c r="C50" s="31"/>
      <c r="D50" s="31"/>
      <c r="E50" s="31"/>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x14ac:dyDescent="0.3">
      <c r="A51" s="28"/>
      <c r="B51" s="31"/>
      <c r="C51" s="31"/>
      <c r="D51" s="31"/>
      <c r="E51" s="31"/>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row>
    <row r="52" spans="1:54" x14ac:dyDescent="0.3">
      <c r="A52" s="28"/>
      <c r="B52" s="31"/>
      <c r="C52" s="31"/>
      <c r="D52" s="31"/>
      <c r="E52" s="31"/>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x14ac:dyDescent="0.3">
      <c r="A53" s="28"/>
      <c r="B53" s="31"/>
      <c r="C53" s="31"/>
      <c r="D53" s="31"/>
      <c r="E53" s="31"/>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row>
    <row r="54" spans="1:54" x14ac:dyDescent="0.3">
      <c r="A54" s="28"/>
      <c r="B54" s="31"/>
      <c r="C54" s="31"/>
      <c r="D54" s="31"/>
      <c r="E54" s="31"/>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x14ac:dyDescent="0.3">
      <c r="A55" s="28"/>
      <c r="B55" s="31"/>
      <c r="C55" s="31"/>
      <c r="D55" s="31"/>
      <c r="E55" s="31"/>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row>
    <row r="56" spans="1:54" x14ac:dyDescent="0.3">
      <c r="A56" s="28"/>
      <c r="B56" s="31"/>
      <c r="C56" s="31"/>
      <c r="D56" s="31"/>
      <c r="E56" s="31"/>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x14ac:dyDescent="0.3">
      <c r="A57" s="28"/>
      <c r="B57" s="31"/>
      <c r="C57" s="31"/>
      <c r="D57" s="31"/>
      <c r="E57" s="31"/>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row>
  </sheetData>
  <mergeCells count="76">
    <mergeCell ref="C17:C19"/>
    <mergeCell ref="C21:C22"/>
    <mergeCell ref="I4:I8"/>
    <mergeCell ref="J4:M5"/>
    <mergeCell ref="N4:N8"/>
    <mergeCell ref="G4:H4"/>
    <mergeCell ref="C10:C11"/>
    <mergeCell ref="C13:C15"/>
    <mergeCell ref="K6:K8"/>
    <mergeCell ref="L6:L8"/>
    <mergeCell ref="M6:M8"/>
    <mergeCell ref="J6:J8"/>
    <mergeCell ref="G6:G8"/>
    <mergeCell ref="H6:H8"/>
    <mergeCell ref="AG4:AG8"/>
    <mergeCell ref="T6:T8"/>
    <mergeCell ref="U6:U8"/>
    <mergeCell ref="Z6:Z8"/>
    <mergeCell ref="AA6:AA8"/>
    <mergeCell ref="AB6:AB8"/>
    <mergeCell ref="AC6:AC8"/>
    <mergeCell ref="AF6:AF8"/>
    <mergeCell ref="AE6:AE8"/>
    <mergeCell ref="AE4:AF4"/>
    <mergeCell ref="Q4:Q8"/>
    <mergeCell ref="O4:P4"/>
    <mergeCell ref="Y4:Y8"/>
    <mergeCell ref="Z4:AC5"/>
    <mergeCell ref="AD4:AD8"/>
    <mergeCell ref="X6:X8"/>
    <mergeCell ref="R6:R8"/>
    <mergeCell ref="S6:S8"/>
    <mergeCell ref="W6:W8"/>
    <mergeCell ref="W4:X4"/>
    <mergeCell ref="R4:U5"/>
    <mergeCell ref="V4:V8"/>
    <mergeCell ref="O6:O8"/>
    <mergeCell ref="P6:P8"/>
    <mergeCell ref="AM6:AM8"/>
    <mergeCell ref="AN6:AN8"/>
    <mergeCell ref="AV6:AV8"/>
    <mergeCell ref="AU6:AU8"/>
    <mergeCell ref="AH6:AH8"/>
    <mergeCell ref="AL4:AL8"/>
    <mergeCell ref="AO4:AO8"/>
    <mergeCell ref="AH4:AK5"/>
    <mergeCell ref="AI6:AI8"/>
    <mergeCell ref="AJ6:AJ8"/>
    <mergeCell ref="AK6:AK8"/>
    <mergeCell ref="AP4:AS5"/>
    <mergeCell ref="AT4:AT8"/>
    <mergeCell ref="AP6:AP8"/>
    <mergeCell ref="AX6:AX8"/>
    <mergeCell ref="AY6:AY8"/>
    <mergeCell ref="AZ6:AZ8"/>
    <mergeCell ref="AU2:BB2"/>
    <mergeCell ref="AM3:AT3"/>
    <mergeCell ref="AU3:BB3"/>
    <mergeCell ref="AM2:AT2"/>
    <mergeCell ref="BA6:BA8"/>
    <mergeCell ref="AW4:AW8"/>
    <mergeCell ref="AX4:BA5"/>
    <mergeCell ref="BB4:BB8"/>
    <mergeCell ref="AQ6:AQ8"/>
    <mergeCell ref="AR6:AR8"/>
    <mergeCell ref="AS6:AS8"/>
    <mergeCell ref="AM4:AN4"/>
    <mergeCell ref="AU4:AV4"/>
    <mergeCell ref="W3:AD3"/>
    <mergeCell ref="W2:AD2"/>
    <mergeCell ref="AE2:AL2"/>
    <mergeCell ref="AE3:AL3"/>
    <mergeCell ref="G2:N2"/>
    <mergeCell ref="G3:N3"/>
    <mergeCell ref="O3:V3"/>
    <mergeCell ref="O2:V2"/>
  </mergeCells>
  <pageMargins left="0.7" right="0.7" top="0.75" bottom="0.75" header="0.3" footer="0.3"/>
  <pageSetup paperSize="9" orientation="portrait" r:id="rId1"/>
  <ignoredErrors>
    <ignoredError sqref="K21:K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E21" sqref="E21"/>
    </sheetView>
  </sheetViews>
  <sheetFormatPr defaultColWidth="8.88671875" defaultRowHeight="14.4" x14ac:dyDescent="0.3"/>
  <cols>
    <col min="1" max="1" width="21.6640625" customWidth="1"/>
    <col min="2" max="5" width="15.109375" customWidth="1"/>
  </cols>
  <sheetData>
    <row r="1" spans="1:5" ht="18.600000000000001" customHeight="1" x14ac:dyDescent="0.3">
      <c r="A1" s="5"/>
    </row>
    <row r="2" spans="1:5" ht="17.399999999999999" customHeight="1" x14ac:dyDescent="0.3">
      <c r="A2" s="5"/>
    </row>
    <row r="3" spans="1:5" ht="17.399999999999999" customHeight="1" x14ac:dyDescent="0.3">
      <c r="A3" s="5"/>
    </row>
    <row r="4" spans="1:5" x14ac:dyDescent="0.3">
      <c r="A4" s="294" t="s">
        <v>100</v>
      </c>
      <c r="B4" s="294"/>
      <c r="C4" s="294"/>
      <c r="D4" s="294"/>
      <c r="E4" s="294"/>
    </row>
    <row r="5" spans="1:5" x14ac:dyDescent="0.3">
      <c r="A5" s="292" t="s">
        <v>39</v>
      </c>
      <c r="B5" s="292"/>
      <c r="C5" s="292"/>
      <c r="D5" s="292"/>
      <c r="E5" s="292"/>
    </row>
    <row r="6" spans="1:5" x14ac:dyDescent="0.3">
      <c r="A6" s="166" t="s">
        <v>143</v>
      </c>
      <c r="B6" s="204"/>
      <c r="C6" s="204"/>
      <c r="D6" s="204"/>
      <c r="E6" s="204"/>
    </row>
    <row r="7" spans="1:5" ht="15" customHeight="1" x14ac:dyDescent="0.3">
      <c r="A7" s="204"/>
      <c r="B7" s="204"/>
      <c r="C7" s="204"/>
      <c r="D7" s="204"/>
      <c r="E7" s="204"/>
    </row>
    <row r="8" spans="1:5" ht="15" customHeight="1" x14ac:dyDescent="0.3"/>
    <row r="9" spans="1:5" s="134" customFormat="1" x14ac:dyDescent="0.3">
      <c r="A9" s="295" t="s">
        <v>98</v>
      </c>
      <c r="B9" s="295"/>
      <c r="C9" s="295"/>
      <c r="D9" s="295"/>
      <c r="E9" s="295"/>
    </row>
    <row r="10" spans="1:5" s="134" customFormat="1" x14ac:dyDescent="0.3">
      <c r="A10" s="166"/>
      <c r="B10" s="135"/>
      <c r="C10" s="135"/>
      <c r="D10" s="135"/>
      <c r="E10" s="135"/>
    </row>
    <row r="11" spans="1:5" s="134" customFormat="1" x14ac:dyDescent="0.3">
      <c r="A11" s="294" t="s">
        <v>123</v>
      </c>
      <c r="B11" s="294"/>
      <c r="C11" s="294"/>
      <c r="D11" s="294"/>
      <c r="E11" s="294"/>
    </row>
    <row r="12" spans="1:5" x14ac:dyDescent="0.3">
      <c r="A12" s="293" t="s">
        <v>40</v>
      </c>
      <c r="B12" s="293"/>
      <c r="C12" s="293"/>
      <c r="D12" s="293"/>
      <c r="E12" s="293"/>
    </row>
    <row r="13" spans="1:5" x14ac:dyDescent="0.3">
      <c r="A13" s="166" t="s">
        <v>128</v>
      </c>
    </row>
    <row r="17" spans="1:5" s="134" customFormat="1" x14ac:dyDescent="0.3">
      <c r="A17" s="295" t="s">
        <v>98</v>
      </c>
      <c r="B17" s="295"/>
      <c r="C17" s="295"/>
      <c r="D17" s="295"/>
      <c r="E17" s="295"/>
    </row>
    <row r="18" spans="1:5" x14ac:dyDescent="0.3">
      <c r="A18" s="166"/>
    </row>
  </sheetData>
  <mergeCells count="6">
    <mergeCell ref="A5:E5"/>
    <mergeCell ref="A12:E12"/>
    <mergeCell ref="A4:E4"/>
    <mergeCell ref="A9:E9"/>
    <mergeCell ref="A17:E17"/>
    <mergeCell ref="A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14" sqref="A14:E14"/>
    </sheetView>
  </sheetViews>
  <sheetFormatPr defaultColWidth="8.88671875" defaultRowHeight="14.4" x14ac:dyDescent="0.3"/>
  <cols>
    <col min="1" max="1" width="17.33203125" customWidth="1"/>
    <col min="2" max="2" width="19.5546875" customWidth="1"/>
    <col min="3" max="3" width="22.5546875" customWidth="1"/>
    <col min="4" max="4" width="19" customWidth="1"/>
    <col min="5" max="5" width="31.44140625" customWidth="1"/>
  </cols>
  <sheetData>
    <row r="1" spans="1:7" ht="18" customHeight="1" x14ac:dyDescent="0.3">
      <c r="A1" s="5"/>
    </row>
    <row r="2" spans="1:7" ht="19.2" customHeight="1" x14ac:dyDescent="0.3">
      <c r="A2" s="5"/>
    </row>
    <row r="3" spans="1:7" ht="16.2" customHeight="1" x14ac:dyDescent="0.3">
      <c r="A3" s="5"/>
    </row>
    <row r="4" spans="1:7" s="16" customFormat="1" x14ac:dyDescent="0.3">
      <c r="A4" s="296" t="s">
        <v>99</v>
      </c>
      <c r="B4" s="297"/>
      <c r="C4" s="297"/>
      <c r="D4" s="297"/>
      <c r="E4" s="297"/>
    </row>
    <row r="5" spans="1:7" ht="42" customHeight="1" x14ac:dyDescent="0.3">
      <c r="A5" s="298" t="s">
        <v>87</v>
      </c>
      <c r="B5" s="299"/>
      <c r="C5" s="299"/>
      <c r="D5" s="299"/>
      <c r="E5" s="299"/>
      <c r="G5" s="19"/>
    </row>
    <row r="6" spans="1:7" s="167" customFormat="1" ht="17.399999999999999" customHeight="1" x14ac:dyDescent="0.3">
      <c r="A6" s="301" t="s">
        <v>125</v>
      </c>
      <c r="B6" s="300"/>
      <c r="C6" s="300"/>
      <c r="D6" s="300"/>
      <c r="E6" s="300"/>
      <c r="G6" s="168"/>
    </row>
    <row r="7" spans="1:7" s="167" customFormat="1" ht="33" customHeight="1" x14ac:dyDescent="0.3">
      <c r="A7" s="300" t="s">
        <v>124</v>
      </c>
      <c r="B7" s="300"/>
      <c r="C7" s="300"/>
      <c r="D7" s="300"/>
      <c r="E7" s="300"/>
      <c r="G7" s="168"/>
    </row>
    <row r="8" spans="1:7" s="170" customFormat="1" ht="16.2" customHeight="1" x14ac:dyDescent="0.3">
      <c r="A8" s="169" t="s">
        <v>126</v>
      </c>
      <c r="B8" s="169"/>
      <c r="C8" s="169"/>
      <c r="D8" s="169"/>
      <c r="E8" s="169"/>
    </row>
    <row r="9" spans="1:7" s="170" customFormat="1" ht="18" customHeight="1" x14ac:dyDescent="0.3">
      <c r="A9" s="171" t="s">
        <v>127</v>
      </c>
      <c r="B9" s="169"/>
      <c r="C9" s="169"/>
      <c r="D9" s="169"/>
      <c r="E9" s="169"/>
    </row>
    <row r="10" spans="1:7" s="170" customFormat="1" x14ac:dyDescent="0.3">
      <c r="A10" s="203"/>
      <c r="B10" s="203"/>
      <c r="C10" s="203"/>
      <c r="D10" s="203"/>
      <c r="E10" s="203"/>
    </row>
    <row r="11" spans="1:7" s="170" customFormat="1" x14ac:dyDescent="0.3">
      <c r="A11" s="203"/>
      <c r="B11" s="203"/>
      <c r="C11" s="203"/>
      <c r="D11" s="203"/>
      <c r="E11" s="203"/>
    </row>
    <row r="12" spans="1:7" s="170" customFormat="1" x14ac:dyDescent="0.3">
      <c r="A12" s="172"/>
      <c r="B12" s="173"/>
      <c r="C12" s="173"/>
      <c r="D12" s="173"/>
      <c r="E12" s="173"/>
    </row>
    <row r="13" spans="1:7" s="170" customFormat="1" x14ac:dyDescent="0.3">
      <c r="A13" s="172"/>
      <c r="B13" s="173"/>
      <c r="C13" s="173"/>
      <c r="D13" s="173"/>
      <c r="E13" s="173"/>
    </row>
    <row r="14" spans="1:7" x14ac:dyDescent="0.3">
      <c r="A14" s="295" t="s">
        <v>98</v>
      </c>
      <c r="B14" s="295"/>
      <c r="C14" s="295"/>
      <c r="D14" s="295"/>
      <c r="E14" s="295"/>
    </row>
    <row r="16" spans="1:7" x14ac:dyDescent="0.3">
      <c r="A16" s="18"/>
    </row>
    <row r="18" spans="1:6" x14ac:dyDescent="0.3">
      <c r="D18" s="20"/>
    </row>
    <row r="20" spans="1:6" x14ac:dyDescent="0.3">
      <c r="A20" s="18"/>
    </row>
    <row r="23" spans="1:6" x14ac:dyDescent="0.3">
      <c r="A23" s="18"/>
    </row>
    <row r="25" spans="1:6" x14ac:dyDescent="0.3">
      <c r="F25" s="18"/>
    </row>
  </sheetData>
  <mergeCells count="5">
    <mergeCell ref="A4:E4"/>
    <mergeCell ref="A5:E5"/>
    <mergeCell ref="A14:E14"/>
    <mergeCell ref="A7:E7"/>
    <mergeCell ref="A6:E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zoomScale="90" zoomScaleNormal="90" workbookViewId="0">
      <selection activeCell="M5" sqref="M5:M6"/>
    </sheetView>
  </sheetViews>
  <sheetFormatPr defaultColWidth="8.88671875" defaultRowHeight="14.4" x14ac:dyDescent="0.3"/>
  <cols>
    <col min="1" max="1" width="8.109375" customWidth="1"/>
    <col min="2" max="2" width="34.5546875" customWidth="1"/>
    <col min="3" max="3" width="9.5546875" customWidth="1"/>
    <col min="4" max="4" width="10.109375" customWidth="1"/>
    <col min="7" max="8" width="10.77734375" style="91" customWidth="1"/>
    <col min="11" max="11" width="11" style="91" bestFit="1" customWidth="1"/>
    <col min="12" max="12" width="11" style="91" customWidth="1"/>
    <col min="13" max="13" width="10.44140625" bestFit="1" customWidth="1"/>
  </cols>
  <sheetData>
    <row r="2" spans="1:13" ht="21.75" customHeight="1" x14ac:dyDescent="0.3"/>
    <row r="3" spans="1:13" x14ac:dyDescent="0.3">
      <c r="C3" s="17"/>
      <c r="D3" s="17"/>
      <c r="E3" s="17"/>
      <c r="F3" s="17"/>
      <c r="G3" s="101"/>
      <c r="H3" s="101"/>
      <c r="I3" s="17"/>
      <c r="J3" s="17"/>
      <c r="K3" s="24"/>
    </row>
    <row r="4" spans="1:13" ht="18.600000000000001" thickBot="1" x14ac:dyDescent="0.4">
      <c r="B4" s="302" t="s">
        <v>62</v>
      </c>
      <c r="C4" s="302"/>
      <c r="D4" s="16"/>
      <c r="E4" s="16"/>
      <c r="F4" s="16"/>
      <c r="G4" s="24"/>
      <c r="H4" s="24"/>
      <c r="I4" s="16"/>
      <c r="J4" s="16"/>
      <c r="K4" s="24"/>
    </row>
    <row r="5" spans="1:13" ht="31.5" customHeight="1" x14ac:dyDescent="0.3">
      <c r="C5" s="303" t="s">
        <v>60</v>
      </c>
      <c r="D5" s="304"/>
      <c r="E5" s="304"/>
      <c r="F5" s="305"/>
      <c r="G5" s="306" t="s">
        <v>89</v>
      </c>
      <c r="H5" s="308" t="s">
        <v>88</v>
      </c>
      <c r="I5" s="303" t="s">
        <v>97</v>
      </c>
      <c r="J5" s="310"/>
      <c r="K5" s="306" t="s">
        <v>89</v>
      </c>
      <c r="L5" s="308" t="s">
        <v>88</v>
      </c>
      <c r="M5" s="306" t="s">
        <v>151</v>
      </c>
    </row>
    <row r="6" spans="1:13" ht="15.75" customHeight="1" thickBot="1" x14ac:dyDescent="0.35">
      <c r="B6" t="s">
        <v>25</v>
      </c>
      <c r="C6" s="6" t="s">
        <v>21</v>
      </c>
      <c r="D6" s="7" t="s">
        <v>22</v>
      </c>
      <c r="E6" s="7" t="s">
        <v>23</v>
      </c>
      <c r="F6" s="8" t="s">
        <v>24</v>
      </c>
      <c r="G6" s="307"/>
      <c r="H6" s="309"/>
      <c r="I6" s="6" t="s">
        <v>21</v>
      </c>
      <c r="J6" s="72" t="s">
        <v>22</v>
      </c>
      <c r="K6" s="307"/>
      <c r="L6" s="309"/>
      <c r="M6" s="307"/>
    </row>
    <row r="7" spans="1:13" x14ac:dyDescent="0.3">
      <c r="A7" s="79" t="s">
        <v>1</v>
      </c>
      <c r="B7" s="78" t="s">
        <v>0</v>
      </c>
      <c r="C7" s="73"/>
      <c r="D7" s="74"/>
      <c r="E7" s="74"/>
      <c r="F7" s="75"/>
      <c r="G7" s="92"/>
      <c r="H7" s="93"/>
      <c r="I7" s="76"/>
      <c r="J7" s="77"/>
      <c r="K7" s="98"/>
      <c r="L7" s="92"/>
      <c r="M7" s="83"/>
    </row>
    <row r="8" spans="1:13" ht="43.2" x14ac:dyDescent="0.3">
      <c r="A8" s="1" t="s">
        <v>10</v>
      </c>
      <c r="B8" s="3" t="s">
        <v>2</v>
      </c>
      <c r="C8" s="125">
        <f>'Tartu Ülikool'!C6+Praxis!C6+CentAR!C6</f>
        <v>21985.919999999998</v>
      </c>
      <c r="D8" s="126">
        <f>'Tartu Ülikool'!D6+Praxis!D6+CentAR!D6</f>
        <v>0</v>
      </c>
      <c r="E8" s="126">
        <f>'Tartu Ülikool'!E6+Praxis!E6+CentAR!E6</f>
        <v>0</v>
      </c>
      <c r="F8" s="127">
        <f>'Tartu Ülikool'!F6+Praxis!F6+CentAR!F6</f>
        <v>0</v>
      </c>
      <c r="G8" s="94">
        <v>156546</v>
      </c>
      <c r="H8" s="95">
        <f>G8-C8-D8-E8-F8</f>
        <v>134560.08000000002</v>
      </c>
      <c r="I8" s="125">
        <f>'Tartu Ülikool'!I6+Praxis!I6+CentAR!I6</f>
        <v>0</v>
      </c>
      <c r="J8" s="126">
        <f>'Tartu Ülikool'!J6+Praxis!J6+CentAR!J6</f>
        <v>0</v>
      </c>
      <c r="K8" s="95">
        <v>79477.2</v>
      </c>
      <c r="L8" s="95">
        <f>K8-I8-J8</f>
        <v>79477.2</v>
      </c>
      <c r="M8" s="102">
        <f>G8+K8</f>
        <v>236023.2</v>
      </c>
    </row>
    <row r="9" spans="1:13" ht="43.2" x14ac:dyDescent="0.3">
      <c r="A9" s="2" t="s">
        <v>11</v>
      </c>
      <c r="B9" s="3" t="s">
        <v>44</v>
      </c>
      <c r="C9" s="125">
        <f>'Tartu Ülikool'!C7+Praxis!C7+CentAR!C7</f>
        <v>341.19</v>
      </c>
      <c r="D9" s="126">
        <f>'Tartu Ülikool'!D7+Praxis!D7+CentAR!D7</f>
        <v>0</v>
      </c>
      <c r="E9" s="126">
        <f>'Tartu Ülikool'!E7+Praxis!E7+CentAR!E7</f>
        <v>0</v>
      </c>
      <c r="F9" s="127">
        <f>'Tartu Ülikool'!F7+Praxis!F7+CentAR!F7</f>
        <v>0</v>
      </c>
      <c r="G9" s="94">
        <v>29837.4</v>
      </c>
      <c r="H9" s="95">
        <f>G9-C9-D9-E9-F9</f>
        <v>29496.210000000003</v>
      </c>
      <c r="I9" s="125">
        <f>'Tartu Ülikool'!I7+Praxis!I7+CentAR!I7</f>
        <v>0</v>
      </c>
      <c r="J9" s="126">
        <f>'Tartu Ülikool'!J7+Praxis!J7+CentAR!J7</f>
        <v>0</v>
      </c>
      <c r="K9" s="95">
        <v>12844.8</v>
      </c>
      <c r="L9" s="95">
        <f>K9-I9-J9</f>
        <v>12844.8</v>
      </c>
      <c r="M9" s="102">
        <f t="shared" ref="M9:M20" si="0">G9+K9</f>
        <v>42682.2</v>
      </c>
    </row>
    <row r="10" spans="1:13" x14ac:dyDescent="0.3">
      <c r="A10" s="79" t="s">
        <v>3</v>
      </c>
      <c r="B10" s="78" t="s">
        <v>4</v>
      </c>
      <c r="C10" s="110"/>
      <c r="D10" s="111"/>
      <c r="E10" s="111"/>
      <c r="F10" s="123"/>
      <c r="G10" s="94"/>
      <c r="H10" s="95"/>
      <c r="I10" s="80"/>
      <c r="J10" s="81"/>
      <c r="K10" s="95"/>
      <c r="L10" s="94"/>
      <c r="M10" s="81"/>
    </row>
    <row r="11" spans="1:13" ht="28.8" x14ac:dyDescent="0.3">
      <c r="A11" s="2" t="s">
        <v>12</v>
      </c>
      <c r="B11" s="3" t="s">
        <v>5</v>
      </c>
      <c r="C11" s="125">
        <f>'Tartu Ülikool'!C9+Praxis!C9+CentAR!C9</f>
        <v>0</v>
      </c>
      <c r="D11" s="126">
        <f>'Tartu Ülikool'!D9+Praxis!D9+CentAR!D9</f>
        <v>0</v>
      </c>
      <c r="E11" s="126">
        <f>'Tartu Ülikool'!E9+Praxis!E9+CentAR!E9</f>
        <v>0</v>
      </c>
      <c r="F11" s="127">
        <f>'Tartu Ülikool'!F9+Praxis!F9+CentAR!F9</f>
        <v>0</v>
      </c>
      <c r="G11" s="94">
        <v>1470</v>
      </c>
      <c r="H11" s="95">
        <f>G11-C11-D11-E11-F11</f>
        <v>1470</v>
      </c>
      <c r="I11" s="125">
        <f>'Tartu Ülikool'!I9+Praxis!I9+CentAR!I9</f>
        <v>0</v>
      </c>
      <c r="J11" s="126">
        <f>'Tartu Ülikool'!J9+Praxis!J9+CentAR!J9</f>
        <v>0</v>
      </c>
      <c r="K11" s="95">
        <v>610</v>
      </c>
      <c r="L11" s="95">
        <f>K11-I11-J11</f>
        <v>610</v>
      </c>
      <c r="M11" s="102">
        <f t="shared" si="0"/>
        <v>2080</v>
      </c>
    </row>
    <row r="12" spans="1:13" x14ac:dyDescent="0.3">
      <c r="A12" s="2" t="s">
        <v>13</v>
      </c>
      <c r="B12" s="3" t="s">
        <v>26</v>
      </c>
      <c r="C12" s="125">
        <f>'Tartu Ülikool'!C10+Praxis!C10+CentAR!C10</f>
        <v>282</v>
      </c>
      <c r="D12" s="126">
        <f>'Tartu Ülikool'!D10+Praxis!D10+CentAR!D10</f>
        <v>0</v>
      </c>
      <c r="E12" s="126">
        <f>'Tartu Ülikool'!E10+Praxis!E10+CentAR!E10</f>
        <v>0</v>
      </c>
      <c r="F12" s="127">
        <f>'Tartu Ülikool'!F10+Praxis!F10+CentAR!F10</f>
        <v>0</v>
      </c>
      <c r="G12" s="94">
        <v>10100</v>
      </c>
      <c r="H12" s="95">
        <f>G12-C12-D12-E12-F12</f>
        <v>9818</v>
      </c>
      <c r="I12" s="125">
        <f>'Tartu Ülikool'!I10+Praxis!I10+CentAR!I10</f>
        <v>0</v>
      </c>
      <c r="J12" s="126">
        <f>'Tartu Ülikool'!J10+Praxis!J10+CentAR!J10</f>
        <v>0</v>
      </c>
      <c r="K12" s="95">
        <v>1900</v>
      </c>
      <c r="L12" s="95">
        <f>K12-I12-J12</f>
        <v>1900</v>
      </c>
      <c r="M12" s="102">
        <f t="shared" si="0"/>
        <v>12000</v>
      </c>
    </row>
    <row r="13" spans="1:13" x14ac:dyDescent="0.3">
      <c r="A13" s="2" t="s">
        <v>14</v>
      </c>
      <c r="B13" s="3" t="s">
        <v>6</v>
      </c>
      <c r="C13" s="125">
        <f>'Tartu Ülikool'!C11+Praxis!C11+CentAR!C11</f>
        <v>0</v>
      </c>
      <c r="D13" s="126">
        <f>'Tartu Ülikool'!D11+Praxis!D11+CentAR!D11</f>
        <v>0</v>
      </c>
      <c r="E13" s="126">
        <f>'Tartu Ülikool'!E11+Praxis!E11+CentAR!E11</f>
        <v>0</v>
      </c>
      <c r="F13" s="127">
        <f>'Tartu Ülikool'!F11+Praxis!F11+CentAR!F11</f>
        <v>0</v>
      </c>
      <c r="G13" s="94">
        <v>0</v>
      </c>
      <c r="H13" s="95">
        <f>G13-C13-D13-E13-F13</f>
        <v>0</v>
      </c>
      <c r="I13" s="125">
        <f>'Tartu Ülikool'!I11+Praxis!I11+CentAR!I11</f>
        <v>0</v>
      </c>
      <c r="J13" s="126">
        <f>'Tartu Ülikool'!J11+Praxis!J11+CentAR!J11</f>
        <v>0</v>
      </c>
      <c r="K13" s="95">
        <v>0</v>
      </c>
      <c r="L13" s="95">
        <f>K13-I13-J13</f>
        <v>0</v>
      </c>
      <c r="M13" s="102">
        <f t="shared" si="0"/>
        <v>0</v>
      </c>
    </row>
    <row r="14" spans="1:13" x14ac:dyDescent="0.3">
      <c r="A14" s="2" t="s">
        <v>15</v>
      </c>
      <c r="B14" s="3" t="s">
        <v>7</v>
      </c>
      <c r="C14" s="125">
        <f>'Tartu Ülikool'!C12+Praxis!C12+CentAR!C12</f>
        <v>0</v>
      </c>
      <c r="D14" s="126">
        <f>'Tartu Ülikool'!D12+Praxis!D12+CentAR!D12</f>
        <v>0</v>
      </c>
      <c r="E14" s="126">
        <f>'Tartu Ülikool'!E12+Praxis!E12+CentAR!E12</f>
        <v>0</v>
      </c>
      <c r="F14" s="127">
        <f>'Tartu Ülikool'!F12+Praxis!F12+CentAR!F12</f>
        <v>0</v>
      </c>
      <c r="G14" s="94">
        <v>0</v>
      </c>
      <c r="H14" s="95">
        <f>G14-C14-D14-E14-F14</f>
        <v>0</v>
      </c>
      <c r="I14" s="125">
        <f>'Tartu Ülikool'!I12+Praxis!I12+CentAR!I12</f>
        <v>0</v>
      </c>
      <c r="J14" s="126">
        <f>'Tartu Ülikool'!J12+Praxis!J12+CentAR!J12</f>
        <v>0</v>
      </c>
      <c r="K14" s="95">
        <v>0</v>
      </c>
      <c r="L14" s="95">
        <f>K14-I14-J14</f>
        <v>0</v>
      </c>
      <c r="M14" s="102">
        <f t="shared" si="0"/>
        <v>0</v>
      </c>
    </row>
    <row r="15" spans="1:13" x14ac:dyDescent="0.3">
      <c r="A15" s="2" t="s">
        <v>16</v>
      </c>
      <c r="B15" s="3" t="s">
        <v>4</v>
      </c>
      <c r="C15" s="125">
        <f>'Tartu Ülikool'!C13+Praxis!C13+CentAR!C13</f>
        <v>0</v>
      </c>
      <c r="D15" s="126">
        <f>'Tartu Ülikool'!D13+Praxis!D13+CentAR!D13</f>
        <v>0</v>
      </c>
      <c r="E15" s="126">
        <f>'Tartu Ülikool'!E13+Praxis!E13+CentAR!E13</f>
        <v>0</v>
      </c>
      <c r="F15" s="127">
        <f>'Tartu Ülikool'!F13+Praxis!F13+CentAR!F13</f>
        <v>0</v>
      </c>
      <c r="G15" s="94">
        <v>10000</v>
      </c>
      <c r="H15" s="95">
        <f>G15-C15-D15-E15-F15</f>
        <v>10000</v>
      </c>
      <c r="I15" s="125">
        <f>'Tartu Ülikool'!I13+Praxis!I13+CentAR!I13</f>
        <v>0</v>
      </c>
      <c r="J15" s="126">
        <f>'Tartu Ülikool'!J13+Praxis!J13+CentAR!J13</f>
        <v>0</v>
      </c>
      <c r="K15" s="95">
        <v>30000</v>
      </c>
      <c r="L15" s="95">
        <f>K15-I15-J15</f>
        <v>30000</v>
      </c>
      <c r="M15" s="102">
        <f t="shared" si="0"/>
        <v>40000</v>
      </c>
    </row>
    <row r="16" spans="1:13" x14ac:dyDescent="0.3">
      <c r="A16" s="79" t="s">
        <v>8</v>
      </c>
      <c r="B16" s="82" t="s">
        <v>9</v>
      </c>
      <c r="C16" s="110"/>
      <c r="D16" s="111"/>
      <c r="E16" s="111"/>
      <c r="F16" s="123"/>
      <c r="G16" s="94"/>
      <c r="H16" s="95"/>
      <c r="I16" s="80"/>
      <c r="J16" s="81"/>
      <c r="K16" s="95"/>
      <c r="L16" s="94"/>
      <c r="M16" s="81"/>
    </row>
    <row r="17" spans="1:13" s="10" customFormat="1" x14ac:dyDescent="0.3">
      <c r="A17" s="9" t="s">
        <v>42</v>
      </c>
      <c r="B17" s="11" t="s">
        <v>41</v>
      </c>
      <c r="C17" s="108">
        <f>'Tartu Ülikool'!C15+Praxis!C15+CentAR!C15</f>
        <v>3349.0664999999999</v>
      </c>
      <c r="D17" s="109">
        <f>'Tartu Ülikool'!D15+Praxis!D15+CentAR!D15</f>
        <v>0</v>
      </c>
      <c r="E17" s="109">
        <f>'Tartu Ülikool'!E15+Praxis!E15+CentAR!E15</f>
        <v>0</v>
      </c>
      <c r="F17" s="122">
        <f>'Tartu Ülikool'!F15+Praxis!F15+CentAR!F15</f>
        <v>0</v>
      </c>
      <c r="G17" s="96">
        <v>27957.51</v>
      </c>
      <c r="H17" s="95">
        <f>G17-C17-D17-E17-F17</f>
        <v>24608.443499999998</v>
      </c>
      <c r="I17" s="108">
        <f>'Tartu Ülikool'!I15+Praxis!I15+CentAR!I15</f>
        <v>0</v>
      </c>
      <c r="J17" s="109">
        <f>'Tartu Ülikool'!J15+Praxis!J15+CentAR!J15</f>
        <v>0</v>
      </c>
      <c r="K17" s="99">
        <v>13848.3</v>
      </c>
      <c r="L17" s="95">
        <f>K17-I17-J17</f>
        <v>13848.3</v>
      </c>
      <c r="M17" s="102">
        <f t="shared" si="0"/>
        <v>41805.81</v>
      </c>
    </row>
    <row r="18" spans="1:13" s="10" customFormat="1" x14ac:dyDescent="0.3">
      <c r="A18" s="9"/>
      <c r="B18" s="12" t="s">
        <v>45</v>
      </c>
      <c r="C18" s="108">
        <f>'Tartu Ülikool'!C16+Praxis!C16+CentAR!C16</f>
        <v>25958.176500000001</v>
      </c>
      <c r="D18" s="109">
        <f>'Tartu Ülikool'!D16+Praxis!D16+CentAR!D16</f>
        <v>0</v>
      </c>
      <c r="E18" s="109">
        <f>'Tartu Ülikool'!E16+Praxis!E16+CentAR!E16</f>
        <v>0</v>
      </c>
      <c r="F18" s="122">
        <f>'Tartu Ülikool'!F16+Praxis!F16+CentAR!F16</f>
        <v>0</v>
      </c>
      <c r="G18" s="96"/>
      <c r="H18" s="95"/>
      <c r="I18" s="108">
        <f>'Tartu Ülikool'!I16+Praxis!I16+CentAR!I16</f>
        <v>0</v>
      </c>
      <c r="J18" s="109">
        <f>'Tartu Ülikool'!J16+Praxis!J16+CentAR!J16</f>
        <v>0</v>
      </c>
      <c r="K18" s="99"/>
      <c r="L18" s="96"/>
      <c r="M18" s="102">
        <f t="shared" si="0"/>
        <v>0</v>
      </c>
    </row>
    <row r="19" spans="1:13" x14ac:dyDescent="0.3">
      <c r="A19" s="79" t="s">
        <v>17</v>
      </c>
      <c r="B19" s="82" t="s">
        <v>18</v>
      </c>
      <c r="C19" s="128">
        <f>'Tartu Ülikool'!C17+Praxis!C17+CentAR!C17</f>
        <v>5191.6353000000008</v>
      </c>
      <c r="D19" s="129">
        <f>'Tartu Ülikool'!D17+Praxis!D17+CentAR!D17</f>
        <v>0</v>
      </c>
      <c r="E19" s="129">
        <f>'Tartu Ülikool'!E17+Praxis!E17+CentAR!E17</f>
        <v>0</v>
      </c>
      <c r="F19" s="130">
        <f>'Tartu Ülikool'!F17+Praxis!F17+CentAR!F17</f>
        <v>0</v>
      </c>
      <c r="G19" s="94">
        <v>47182.18</v>
      </c>
      <c r="H19" s="95">
        <f>G19-C19-D19-E19-F19</f>
        <v>41990.544699999999</v>
      </c>
      <c r="I19" s="128">
        <f>'Tartu Ülikool'!I17+Praxis!I17+CentAR!I17</f>
        <v>0</v>
      </c>
      <c r="J19" s="129">
        <f>'Tartu Ülikool'!J17+Praxis!J17+CentAR!J17</f>
        <v>0</v>
      </c>
      <c r="K19" s="95">
        <v>27736.07</v>
      </c>
      <c r="L19" s="95">
        <f>K19-I19-J19</f>
        <v>27736.07</v>
      </c>
      <c r="M19" s="102">
        <f t="shared" si="0"/>
        <v>74918.25</v>
      </c>
    </row>
    <row r="20" spans="1:13" ht="15" thickBot="1" x14ac:dyDescent="0.35">
      <c r="A20" s="79" t="s">
        <v>19</v>
      </c>
      <c r="B20" s="82" t="s">
        <v>20</v>
      </c>
      <c r="C20" s="131">
        <f>'Tartu Ülikool'!C18+Praxis!C18+CentAR!C18</f>
        <v>31149.811800000003</v>
      </c>
      <c r="D20" s="132">
        <f>'Tartu Ülikool'!D18+Praxis!D18+CentAR!D18</f>
        <v>0</v>
      </c>
      <c r="E20" s="132">
        <f>'Tartu Ülikool'!E18+Praxis!E18+CentAR!E18</f>
        <v>0</v>
      </c>
      <c r="F20" s="133">
        <f>'Tartu Ülikool'!F18+Praxis!F18+CentAR!F18</f>
        <v>0</v>
      </c>
      <c r="G20" s="97">
        <v>283093.09000000003</v>
      </c>
      <c r="H20" s="174">
        <f>G20-C20-D20-E20-F20</f>
        <v>251943.27820000003</v>
      </c>
      <c r="I20" s="131">
        <f>'Tartu Ülikool'!I18+Praxis!I18+CentAR!I18</f>
        <v>0</v>
      </c>
      <c r="J20" s="132">
        <f>'Tartu Ülikool'!J18+Praxis!J18+CentAR!J18</f>
        <v>0</v>
      </c>
      <c r="K20" s="100">
        <v>166416.37</v>
      </c>
      <c r="L20" s="174">
        <f>K20-I20-J20</f>
        <v>166416.37</v>
      </c>
      <c r="M20" s="103">
        <f t="shared" si="0"/>
        <v>449509.46</v>
      </c>
    </row>
  </sheetData>
  <mergeCells count="8">
    <mergeCell ref="B4:C4"/>
    <mergeCell ref="C5:F5"/>
    <mergeCell ref="G5:G6"/>
    <mergeCell ref="M5:M6"/>
    <mergeCell ref="H5:H6"/>
    <mergeCell ref="K5:K6"/>
    <mergeCell ref="L5:L6"/>
    <mergeCell ref="I5:J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C6" sqref="C6"/>
    </sheetView>
  </sheetViews>
  <sheetFormatPr defaultColWidth="53.44140625" defaultRowHeight="14.4" x14ac:dyDescent="0.3"/>
  <cols>
    <col min="1" max="1" width="4.88671875" bestFit="1" customWidth="1"/>
    <col min="2" max="2" width="36.33203125" customWidth="1"/>
    <col min="3" max="6" width="9.44140625" bestFit="1" customWidth="1"/>
    <col min="7" max="7" width="12.77734375" style="91" customWidth="1"/>
    <col min="8" max="8" width="10.33203125" style="91" bestFit="1" customWidth="1"/>
    <col min="9" max="10" width="9.44140625" bestFit="1" customWidth="1"/>
    <col min="11" max="11" width="12.77734375" style="91" customWidth="1"/>
    <col min="12" max="12" width="11.6640625" style="91" customWidth="1"/>
    <col min="13" max="13" width="10.33203125" bestFit="1" customWidth="1"/>
  </cols>
  <sheetData>
    <row r="2" spans="1:14" ht="21.75" customHeight="1" thickBot="1" x14ac:dyDescent="0.45">
      <c r="B2" s="311" t="s">
        <v>63</v>
      </c>
      <c r="C2" s="311"/>
    </row>
    <row r="3" spans="1:14" ht="23.4" x14ac:dyDescent="0.3">
      <c r="C3" s="303" t="s">
        <v>60</v>
      </c>
      <c r="D3" s="304"/>
      <c r="E3" s="304"/>
      <c r="F3" s="305"/>
      <c r="G3" s="306" t="s">
        <v>89</v>
      </c>
      <c r="H3" s="308" t="s">
        <v>88</v>
      </c>
      <c r="I3" s="303" t="s">
        <v>61</v>
      </c>
      <c r="J3" s="310"/>
      <c r="K3" s="306" t="s">
        <v>89</v>
      </c>
      <c r="L3" s="308" t="s">
        <v>88</v>
      </c>
      <c r="M3" s="306" t="s">
        <v>151</v>
      </c>
    </row>
    <row r="4" spans="1:14" ht="15" thickBot="1" x14ac:dyDescent="0.35">
      <c r="B4" t="s">
        <v>25</v>
      </c>
      <c r="C4" s="114" t="s">
        <v>21</v>
      </c>
      <c r="D4" s="115" t="s">
        <v>22</v>
      </c>
      <c r="E4" s="115" t="s">
        <v>23</v>
      </c>
      <c r="F4" s="116" t="s">
        <v>24</v>
      </c>
      <c r="G4" s="307"/>
      <c r="H4" s="309"/>
      <c r="I4" s="6" t="s">
        <v>21</v>
      </c>
      <c r="J4" s="72" t="s">
        <v>22</v>
      </c>
      <c r="K4" s="307"/>
      <c r="L4" s="309"/>
      <c r="M4" s="307"/>
    </row>
    <row r="5" spans="1:14" x14ac:dyDescent="0.3">
      <c r="A5" s="79" t="s">
        <v>1</v>
      </c>
      <c r="B5" s="78" t="s">
        <v>0</v>
      </c>
      <c r="C5" s="117"/>
      <c r="D5" s="118"/>
      <c r="E5" s="118"/>
      <c r="F5" s="119"/>
      <c r="G5" s="92"/>
      <c r="H5" s="93"/>
      <c r="I5" s="76"/>
      <c r="J5" s="77"/>
      <c r="K5" s="98"/>
      <c r="L5" s="92"/>
      <c r="M5" s="83"/>
    </row>
    <row r="6" spans="1:14" ht="43.2" x14ac:dyDescent="0.3">
      <c r="A6" s="1" t="s">
        <v>10</v>
      </c>
      <c r="B6" s="3" t="s">
        <v>2</v>
      </c>
      <c r="C6" s="201">
        <v>6188.2500000000009</v>
      </c>
      <c r="D6" s="120"/>
      <c r="E6" s="120"/>
      <c r="F6" s="105"/>
      <c r="G6" s="94">
        <v>56196</v>
      </c>
      <c r="H6" s="95">
        <f>G6-C6-D6-E6-F6</f>
        <v>50007.75</v>
      </c>
      <c r="I6" s="104"/>
      <c r="J6" s="105"/>
      <c r="K6" s="95">
        <v>28098</v>
      </c>
      <c r="L6" s="95">
        <f>K6-I6-J6</f>
        <v>28098</v>
      </c>
      <c r="M6" s="102">
        <f>G6+K6</f>
        <v>84294</v>
      </c>
    </row>
    <row r="7" spans="1:14" ht="43.2" x14ac:dyDescent="0.3">
      <c r="A7" s="2" t="s">
        <v>11</v>
      </c>
      <c r="B7" s="3" t="s">
        <v>44</v>
      </c>
      <c r="C7" s="201">
        <v>0</v>
      </c>
      <c r="D7" s="120"/>
      <c r="E7" s="120"/>
      <c r="F7" s="105"/>
      <c r="G7" s="94">
        <v>12042</v>
      </c>
      <c r="H7" s="95">
        <f>G7-C7-D7-E7-F7</f>
        <v>12042</v>
      </c>
      <c r="I7" s="104"/>
      <c r="J7" s="105"/>
      <c r="K7" s="95">
        <v>3211.2</v>
      </c>
      <c r="L7" s="95">
        <f>K7-I7-J7</f>
        <v>3211.2</v>
      </c>
      <c r="M7" s="102">
        <f t="shared" ref="M7:M18" si="0">G7+K7</f>
        <v>15253.2</v>
      </c>
    </row>
    <row r="8" spans="1:14" x14ac:dyDescent="0.3">
      <c r="A8" s="79" t="s">
        <v>3</v>
      </c>
      <c r="B8" s="78" t="s">
        <v>4</v>
      </c>
      <c r="C8" s="110"/>
      <c r="D8" s="121"/>
      <c r="E8" s="121"/>
      <c r="F8" s="107"/>
      <c r="G8" s="94"/>
      <c r="H8" s="95"/>
      <c r="I8" s="106"/>
      <c r="J8" s="107"/>
      <c r="K8" s="95"/>
      <c r="L8" s="94"/>
      <c r="M8" s="81"/>
    </row>
    <row r="9" spans="1:14" ht="28.8" x14ac:dyDescent="0.3">
      <c r="A9" s="2" t="s">
        <v>12</v>
      </c>
      <c r="B9" s="3" t="s">
        <v>5</v>
      </c>
      <c r="C9" s="201">
        <v>0</v>
      </c>
      <c r="D9" s="120"/>
      <c r="E9" s="120"/>
      <c r="F9" s="105"/>
      <c r="G9" s="94">
        <v>900</v>
      </c>
      <c r="H9" s="95">
        <f>G9-C9-D9-E9-F9</f>
        <v>900</v>
      </c>
      <c r="I9" s="104"/>
      <c r="J9" s="105"/>
      <c r="K9" s="95">
        <v>420</v>
      </c>
      <c r="L9" s="95">
        <f>K9-I9-J9</f>
        <v>420</v>
      </c>
      <c r="M9" s="102">
        <f t="shared" si="0"/>
        <v>1320</v>
      </c>
    </row>
    <row r="10" spans="1:14" x14ac:dyDescent="0.3">
      <c r="A10" s="2" t="s">
        <v>13</v>
      </c>
      <c r="B10" s="3" t="s">
        <v>26</v>
      </c>
      <c r="C10" s="201">
        <v>0</v>
      </c>
      <c r="D10" s="120"/>
      <c r="E10" s="120"/>
      <c r="F10" s="105"/>
      <c r="G10" s="94">
        <v>1500</v>
      </c>
      <c r="H10" s="95">
        <f>G10-C10-D10-E10-F10</f>
        <v>1500</v>
      </c>
      <c r="I10" s="104"/>
      <c r="J10" s="105"/>
      <c r="K10" s="95">
        <v>1300</v>
      </c>
      <c r="L10" s="95">
        <f>K10-I10-J10</f>
        <v>1300</v>
      </c>
      <c r="M10" s="102">
        <f t="shared" si="0"/>
        <v>2800</v>
      </c>
    </row>
    <row r="11" spans="1:14" x14ac:dyDescent="0.3">
      <c r="A11" s="2" t="s">
        <v>14</v>
      </c>
      <c r="B11" s="3" t="s">
        <v>6</v>
      </c>
      <c r="C11" s="201">
        <v>0</v>
      </c>
      <c r="D11" s="120"/>
      <c r="E11" s="120"/>
      <c r="F11" s="105"/>
      <c r="G11" s="94">
        <v>0</v>
      </c>
      <c r="H11" s="95">
        <f>G11-C11-D11-E11-F11</f>
        <v>0</v>
      </c>
      <c r="I11" s="104"/>
      <c r="J11" s="105"/>
      <c r="K11" s="95">
        <v>0</v>
      </c>
      <c r="L11" s="95">
        <f>K11-I11-J11</f>
        <v>0</v>
      </c>
      <c r="M11" s="102">
        <f t="shared" si="0"/>
        <v>0</v>
      </c>
    </row>
    <row r="12" spans="1:14" x14ac:dyDescent="0.3">
      <c r="A12" s="2" t="s">
        <v>15</v>
      </c>
      <c r="B12" s="3" t="s">
        <v>7</v>
      </c>
      <c r="C12" s="201">
        <v>0</v>
      </c>
      <c r="D12" s="120"/>
      <c r="E12" s="120"/>
      <c r="F12" s="105"/>
      <c r="G12" s="94">
        <v>0</v>
      </c>
      <c r="H12" s="95">
        <f>G12-C12-D12-E12-F12</f>
        <v>0</v>
      </c>
      <c r="I12" s="104"/>
      <c r="J12" s="105"/>
      <c r="K12" s="95">
        <v>0</v>
      </c>
      <c r="L12" s="95">
        <f>K12-I12-J12</f>
        <v>0</v>
      </c>
      <c r="M12" s="102">
        <f t="shared" si="0"/>
        <v>0</v>
      </c>
    </row>
    <row r="13" spans="1:14" s="10" customFormat="1" x14ac:dyDescent="0.3">
      <c r="A13" s="2" t="s">
        <v>16</v>
      </c>
      <c r="B13" s="3" t="s">
        <v>4</v>
      </c>
      <c r="C13" s="201">
        <v>0</v>
      </c>
      <c r="D13" s="120"/>
      <c r="E13" s="120"/>
      <c r="F13" s="105"/>
      <c r="G13" s="94">
        <v>4000</v>
      </c>
      <c r="H13" s="95">
        <f>G13-C13-D13-E13-F13</f>
        <v>4000</v>
      </c>
      <c r="I13" s="104"/>
      <c r="J13" s="105"/>
      <c r="K13" s="95">
        <v>10000</v>
      </c>
      <c r="L13" s="95">
        <f>K13-I13-J13</f>
        <v>10000</v>
      </c>
      <c r="M13" s="102">
        <f t="shared" si="0"/>
        <v>14000</v>
      </c>
      <c r="N13"/>
    </row>
    <row r="14" spans="1:14" s="10" customFormat="1" x14ac:dyDescent="0.3">
      <c r="A14" s="79" t="s">
        <v>8</v>
      </c>
      <c r="B14" s="82" t="s">
        <v>9</v>
      </c>
      <c r="C14" s="106"/>
      <c r="D14" s="121"/>
      <c r="E14" s="121"/>
      <c r="F14" s="107"/>
      <c r="G14" s="94"/>
      <c r="H14" s="95"/>
      <c r="I14" s="106"/>
      <c r="J14" s="107"/>
      <c r="K14" s="95"/>
      <c r="L14" s="94"/>
      <c r="M14" s="81"/>
      <c r="N14"/>
    </row>
    <row r="15" spans="1:14" x14ac:dyDescent="0.3">
      <c r="A15" s="9" t="s">
        <v>42</v>
      </c>
      <c r="B15" s="11" t="s">
        <v>41</v>
      </c>
      <c r="C15" s="108">
        <f>(C6+C7)*0.15</f>
        <v>928.23750000000007</v>
      </c>
      <c r="D15" s="109">
        <f t="shared" ref="D15:F15" si="1">(D6+D7)*0.15</f>
        <v>0</v>
      </c>
      <c r="E15" s="109">
        <f t="shared" si="1"/>
        <v>0</v>
      </c>
      <c r="F15" s="122">
        <f t="shared" si="1"/>
        <v>0</v>
      </c>
      <c r="G15" s="96">
        <v>10235.700000000001</v>
      </c>
      <c r="H15" s="95">
        <f>G15-C15-D15-E15-F15</f>
        <v>9307.4625000000015</v>
      </c>
      <c r="I15" s="108">
        <f>(I6+I7)*0.15</f>
        <v>0</v>
      </c>
      <c r="J15" s="109">
        <f t="shared" ref="J15" si="2">(J6+J7)*0.15</f>
        <v>0</v>
      </c>
      <c r="K15" s="99">
        <v>4696.38</v>
      </c>
      <c r="L15" s="95">
        <f>K15-I15-J15</f>
        <v>4696.38</v>
      </c>
      <c r="M15" s="102">
        <f t="shared" si="0"/>
        <v>14932.080000000002</v>
      </c>
      <c r="N15" s="10"/>
    </row>
    <row r="16" spans="1:14" x14ac:dyDescent="0.3">
      <c r="A16" s="9"/>
      <c r="B16" s="12" t="s">
        <v>45</v>
      </c>
      <c r="C16" s="108">
        <f>C6+C7+C9+C10+C11+C12+C13+C15</f>
        <v>7116.4875000000011</v>
      </c>
      <c r="D16" s="109">
        <f>D6+D7+D9+D10+D11+D12+D13+D15</f>
        <v>0</v>
      </c>
      <c r="E16" s="109">
        <f>E6+E7+E9+E10+E11+E12+E13+E15</f>
        <v>0</v>
      </c>
      <c r="F16" s="122">
        <f>F6+F7+F9+F10+F11+F12+F13+F15</f>
        <v>0</v>
      </c>
      <c r="G16" s="96"/>
      <c r="H16" s="95"/>
      <c r="I16" s="108">
        <f>I6+I7+I9+I10+I11+I12+I13+I15</f>
        <v>0</v>
      </c>
      <c r="J16" s="109">
        <f>J6+J7+J9+J10+J11+J12+J13+J15</f>
        <v>0</v>
      </c>
      <c r="K16" s="99"/>
      <c r="L16" s="96"/>
      <c r="M16" s="102">
        <f t="shared" si="0"/>
        <v>0</v>
      </c>
      <c r="N16" s="10"/>
    </row>
    <row r="17" spans="1:13" x14ac:dyDescent="0.3">
      <c r="A17" s="79" t="s">
        <v>17</v>
      </c>
      <c r="B17" s="82" t="s">
        <v>18</v>
      </c>
      <c r="C17" s="110">
        <f>C16*0.2</f>
        <v>1423.2975000000004</v>
      </c>
      <c r="D17" s="111">
        <f t="shared" ref="D17:F17" si="3">D16*0.2</f>
        <v>0</v>
      </c>
      <c r="E17" s="111">
        <f t="shared" si="3"/>
        <v>0</v>
      </c>
      <c r="F17" s="123">
        <f t="shared" si="3"/>
        <v>0</v>
      </c>
      <c r="G17" s="94">
        <v>16974.740000000002</v>
      </c>
      <c r="H17" s="95">
        <f>G17-C17-D17-E17-F17</f>
        <v>15551.442500000001</v>
      </c>
      <c r="I17" s="110">
        <f>I16*0.2</f>
        <v>0</v>
      </c>
      <c r="J17" s="111">
        <f t="shared" ref="J17" si="4">J16*0.2</f>
        <v>0</v>
      </c>
      <c r="K17" s="95">
        <v>9545.1200000000008</v>
      </c>
      <c r="L17" s="95">
        <f>K17-I17-J17</f>
        <v>9545.1200000000008</v>
      </c>
      <c r="M17" s="102">
        <f t="shared" si="0"/>
        <v>26519.86</v>
      </c>
    </row>
    <row r="18" spans="1:13" ht="15" thickBot="1" x14ac:dyDescent="0.35">
      <c r="A18" s="79" t="s">
        <v>19</v>
      </c>
      <c r="B18" s="82" t="s">
        <v>20</v>
      </c>
      <c r="C18" s="112">
        <f>C16+C17</f>
        <v>8539.7850000000017</v>
      </c>
      <c r="D18" s="113">
        <f t="shared" ref="D18:F18" si="5">D16+D17</f>
        <v>0</v>
      </c>
      <c r="E18" s="113">
        <f t="shared" si="5"/>
        <v>0</v>
      </c>
      <c r="F18" s="124">
        <f t="shared" si="5"/>
        <v>0</v>
      </c>
      <c r="G18" s="97">
        <f>SUM(G6:G17)</f>
        <v>101848.44</v>
      </c>
      <c r="H18" s="174">
        <f>G18-C18-D18-E18-F18</f>
        <v>93308.654999999999</v>
      </c>
      <c r="I18" s="112">
        <f>I16+I17</f>
        <v>0</v>
      </c>
      <c r="J18" s="124">
        <f t="shared" ref="J18" si="6">J16+J17</f>
        <v>0</v>
      </c>
      <c r="K18" s="97">
        <f>SUM(K6:K17)</f>
        <v>57270.7</v>
      </c>
      <c r="L18" s="174">
        <f>K18-I18-J18</f>
        <v>57270.7</v>
      </c>
      <c r="M18" s="103">
        <f t="shared" si="0"/>
        <v>159119.14000000001</v>
      </c>
    </row>
  </sheetData>
  <mergeCells count="8">
    <mergeCell ref="K3:K4"/>
    <mergeCell ref="L3:L4"/>
    <mergeCell ref="M3:M4"/>
    <mergeCell ref="I3:J3"/>
    <mergeCell ref="B2:C2"/>
    <mergeCell ref="C3:F3"/>
    <mergeCell ref="G3:G4"/>
    <mergeCell ref="H3: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M3" sqref="M3:M4"/>
    </sheetView>
  </sheetViews>
  <sheetFormatPr defaultColWidth="53.44140625" defaultRowHeight="14.4" x14ac:dyDescent="0.3"/>
  <cols>
    <col min="1" max="1" width="4.88671875" bestFit="1" customWidth="1"/>
    <col min="2" max="2" width="36.33203125" customWidth="1"/>
    <col min="3" max="6" width="9.44140625" bestFit="1" customWidth="1"/>
    <col min="7" max="7" width="12.77734375" style="91" customWidth="1"/>
    <col min="8" max="8" width="10.33203125" style="91" bestFit="1" customWidth="1"/>
    <col min="9" max="10" width="9.44140625" bestFit="1" customWidth="1"/>
    <col min="11" max="11" width="12.77734375" style="91" customWidth="1"/>
    <col min="12" max="12" width="11.6640625" style="91" customWidth="1"/>
    <col min="13" max="13" width="10.33203125" bestFit="1" customWidth="1"/>
  </cols>
  <sheetData>
    <row r="2" spans="1:14" ht="21.75" customHeight="1" thickBot="1" x14ac:dyDescent="0.45">
      <c r="B2" s="311" t="s">
        <v>95</v>
      </c>
      <c r="C2" s="311"/>
    </row>
    <row r="3" spans="1:14" ht="23.4" x14ac:dyDescent="0.45">
      <c r="C3" s="312" t="s">
        <v>60</v>
      </c>
      <c r="D3" s="313"/>
      <c r="E3" s="313"/>
      <c r="F3" s="314"/>
      <c r="G3" s="306" t="s">
        <v>89</v>
      </c>
      <c r="H3" s="308" t="s">
        <v>88</v>
      </c>
      <c r="I3" s="303" t="s">
        <v>61</v>
      </c>
      <c r="J3" s="310"/>
      <c r="K3" s="306" t="s">
        <v>89</v>
      </c>
      <c r="L3" s="308" t="s">
        <v>88</v>
      </c>
      <c r="M3" s="306" t="s">
        <v>151</v>
      </c>
    </row>
    <row r="4" spans="1:14" ht="15" thickBot="1" x14ac:dyDescent="0.35">
      <c r="B4" t="s">
        <v>25</v>
      </c>
      <c r="C4" s="114" t="s">
        <v>21</v>
      </c>
      <c r="D4" s="115" t="s">
        <v>22</v>
      </c>
      <c r="E4" s="115" t="s">
        <v>23</v>
      </c>
      <c r="F4" s="116" t="s">
        <v>24</v>
      </c>
      <c r="G4" s="307"/>
      <c r="H4" s="309"/>
      <c r="I4" s="6" t="s">
        <v>21</v>
      </c>
      <c r="J4" s="72" t="s">
        <v>22</v>
      </c>
      <c r="K4" s="307"/>
      <c r="L4" s="309"/>
      <c r="M4" s="307"/>
    </row>
    <row r="5" spans="1:14" x14ac:dyDescent="0.3">
      <c r="A5" s="79" t="s">
        <v>1</v>
      </c>
      <c r="B5" s="78" t="s">
        <v>0</v>
      </c>
      <c r="C5" s="73"/>
      <c r="D5" s="74"/>
      <c r="E5" s="74"/>
      <c r="F5" s="75"/>
      <c r="G5" s="92"/>
      <c r="H5" s="93"/>
      <c r="I5" s="76"/>
      <c r="J5" s="77"/>
      <c r="K5" s="98"/>
      <c r="L5" s="92"/>
      <c r="M5" s="83"/>
    </row>
    <row r="6" spans="1:14" ht="43.2" x14ac:dyDescent="0.3">
      <c r="A6" s="1" t="s">
        <v>10</v>
      </c>
      <c r="B6" s="3" t="s">
        <v>2</v>
      </c>
      <c r="C6" s="201">
        <v>6278.79</v>
      </c>
      <c r="D6" s="212"/>
      <c r="E6" s="212"/>
      <c r="F6" s="213"/>
      <c r="G6" s="94">
        <v>47499</v>
      </c>
      <c r="H6" s="95">
        <f>G6-C6-D6-E6-F6</f>
        <v>41220.21</v>
      </c>
      <c r="I6" s="104"/>
      <c r="J6" s="105"/>
      <c r="K6" s="95">
        <v>24084</v>
      </c>
      <c r="L6" s="95">
        <f>K6-I6-J6</f>
        <v>24084</v>
      </c>
      <c r="M6" s="102">
        <f>G6+K6</f>
        <v>71583</v>
      </c>
    </row>
    <row r="7" spans="1:14" ht="43.2" x14ac:dyDescent="0.3">
      <c r="A7" s="2" t="s">
        <v>11</v>
      </c>
      <c r="B7" s="3" t="s">
        <v>44</v>
      </c>
      <c r="C7" s="201">
        <v>0</v>
      </c>
      <c r="D7" s="212"/>
      <c r="E7" s="212"/>
      <c r="F7" s="213"/>
      <c r="G7" s="94">
        <v>10436.4</v>
      </c>
      <c r="H7" s="95">
        <f>G7-C7-D7-E7-F7</f>
        <v>10436.4</v>
      </c>
      <c r="I7" s="104"/>
      <c r="J7" s="105"/>
      <c r="K7" s="95">
        <v>5619.6</v>
      </c>
      <c r="L7" s="95">
        <f>K7-I7-J7</f>
        <v>5619.6</v>
      </c>
      <c r="M7" s="102">
        <f t="shared" ref="M7:M18" si="0">G7+K7</f>
        <v>16056</v>
      </c>
    </row>
    <row r="8" spans="1:14" x14ac:dyDescent="0.3">
      <c r="A8" s="79" t="s">
        <v>3</v>
      </c>
      <c r="B8" s="78" t="s">
        <v>4</v>
      </c>
      <c r="C8" s="209"/>
      <c r="D8" s="210"/>
      <c r="E8" s="210"/>
      <c r="F8" s="211"/>
      <c r="G8" s="94"/>
      <c r="H8" s="95"/>
      <c r="I8" s="106"/>
      <c r="J8" s="107"/>
      <c r="K8" s="95"/>
      <c r="L8" s="94"/>
      <c r="M8" s="81"/>
    </row>
    <row r="9" spans="1:14" ht="28.8" x14ac:dyDescent="0.3">
      <c r="A9" s="2" t="s">
        <v>12</v>
      </c>
      <c r="B9" s="3" t="s">
        <v>5</v>
      </c>
      <c r="C9" s="201">
        <v>0</v>
      </c>
      <c r="D9" s="212"/>
      <c r="E9" s="212"/>
      <c r="F9" s="213"/>
      <c r="G9" s="94">
        <v>490</v>
      </c>
      <c r="H9" s="95">
        <f>G9-C9-D9-E9-F9</f>
        <v>490</v>
      </c>
      <c r="I9" s="104"/>
      <c r="J9" s="105"/>
      <c r="K9" s="95">
        <v>190</v>
      </c>
      <c r="L9" s="95">
        <f>K9-I9-J9</f>
        <v>190</v>
      </c>
      <c r="M9" s="102">
        <f t="shared" si="0"/>
        <v>680</v>
      </c>
    </row>
    <row r="10" spans="1:14" x14ac:dyDescent="0.3">
      <c r="A10" s="2" t="s">
        <v>13</v>
      </c>
      <c r="B10" s="3" t="s">
        <v>26</v>
      </c>
      <c r="C10" s="201">
        <v>282</v>
      </c>
      <c r="D10" s="212"/>
      <c r="E10" s="212"/>
      <c r="F10" s="213"/>
      <c r="G10" s="94">
        <v>4950</v>
      </c>
      <c r="H10" s="95">
        <f>G10-C10-D10-E10-F10</f>
        <v>4668</v>
      </c>
      <c r="I10" s="104"/>
      <c r="J10" s="105"/>
      <c r="K10" s="95">
        <v>290</v>
      </c>
      <c r="L10" s="95">
        <f>K10-I10-J10</f>
        <v>290</v>
      </c>
      <c r="M10" s="102">
        <f t="shared" si="0"/>
        <v>5240</v>
      </c>
    </row>
    <row r="11" spans="1:14" x14ac:dyDescent="0.3">
      <c r="A11" s="2" t="s">
        <v>14</v>
      </c>
      <c r="B11" s="3" t="s">
        <v>6</v>
      </c>
      <c r="C11" s="201">
        <v>0</v>
      </c>
      <c r="D11" s="212"/>
      <c r="E11" s="212"/>
      <c r="F11" s="213"/>
      <c r="G11" s="94">
        <v>0</v>
      </c>
      <c r="H11" s="95">
        <f>G11-C11-D11-E11-F11</f>
        <v>0</v>
      </c>
      <c r="I11" s="104"/>
      <c r="J11" s="105"/>
      <c r="K11" s="95">
        <v>0</v>
      </c>
      <c r="L11" s="95">
        <f>K11-I11-J11</f>
        <v>0</v>
      </c>
      <c r="M11" s="102">
        <f t="shared" si="0"/>
        <v>0</v>
      </c>
    </row>
    <row r="12" spans="1:14" x14ac:dyDescent="0.3">
      <c r="A12" s="2" t="s">
        <v>15</v>
      </c>
      <c r="B12" s="3" t="s">
        <v>7</v>
      </c>
      <c r="C12" s="201">
        <v>0</v>
      </c>
      <c r="D12" s="212"/>
      <c r="E12" s="212"/>
      <c r="F12" s="213"/>
      <c r="G12" s="94">
        <v>0</v>
      </c>
      <c r="H12" s="95">
        <f>G12-C12-D12-E12-F12</f>
        <v>0</v>
      </c>
      <c r="I12" s="104"/>
      <c r="J12" s="105"/>
      <c r="K12" s="95">
        <v>0</v>
      </c>
      <c r="L12" s="95">
        <f>K12-I12-J12</f>
        <v>0</v>
      </c>
      <c r="M12" s="102">
        <f t="shared" si="0"/>
        <v>0</v>
      </c>
    </row>
    <row r="13" spans="1:14" s="10" customFormat="1" x14ac:dyDescent="0.3">
      <c r="A13" s="2" t="s">
        <v>16</v>
      </c>
      <c r="B13" s="3" t="s">
        <v>4</v>
      </c>
      <c r="C13" s="201">
        <v>0</v>
      </c>
      <c r="D13" s="212"/>
      <c r="E13" s="212"/>
      <c r="F13" s="213"/>
      <c r="G13" s="94">
        <v>3000</v>
      </c>
      <c r="H13" s="95">
        <f>G13-C13-D13-E13-F13</f>
        <v>3000</v>
      </c>
      <c r="I13" s="104"/>
      <c r="J13" s="105"/>
      <c r="K13" s="95">
        <v>10000</v>
      </c>
      <c r="L13" s="95">
        <f>K13-I13-J13</f>
        <v>10000</v>
      </c>
      <c r="M13" s="102">
        <f t="shared" si="0"/>
        <v>13000</v>
      </c>
      <c r="N13"/>
    </row>
    <row r="14" spans="1:14" s="10" customFormat="1" x14ac:dyDescent="0.3">
      <c r="A14" s="79" t="s">
        <v>8</v>
      </c>
      <c r="B14" s="82" t="s">
        <v>9</v>
      </c>
      <c r="C14" s="106"/>
      <c r="D14" s="121"/>
      <c r="E14" s="121"/>
      <c r="F14" s="107"/>
      <c r="G14" s="94"/>
      <c r="H14" s="95"/>
      <c r="I14" s="106"/>
      <c r="J14" s="107"/>
      <c r="K14" s="95"/>
      <c r="L14" s="94"/>
      <c r="M14" s="81"/>
      <c r="N14"/>
    </row>
    <row r="15" spans="1:14" x14ac:dyDescent="0.3">
      <c r="A15" s="9" t="s">
        <v>42</v>
      </c>
      <c r="B15" s="11" t="s">
        <v>41</v>
      </c>
      <c r="C15" s="108">
        <f>(C6+C7)*0.15</f>
        <v>941.81849999999997</v>
      </c>
      <c r="D15" s="109">
        <f t="shared" ref="D15:F15" si="1">(D6+D7)*0.15</f>
        <v>0</v>
      </c>
      <c r="E15" s="109">
        <f t="shared" si="1"/>
        <v>0</v>
      </c>
      <c r="F15" s="122">
        <f t="shared" si="1"/>
        <v>0</v>
      </c>
      <c r="G15" s="96">
        <v>8690.31</v>
      </c>
      <c r="H15" s="95">
        <f>G15-C15-D15-E15-F15</f>
        <v>7748.4914999999992</v>
      </c>
      <c r="I15" s="108">
        <f>(I6+I7)*0.15</f>
        <v>0</v>
      </c>
      <c r="J15" s="109">
        <f t="shared" ref="J15" si="2">(J6+J7)*0.15</f>
        <v>0</v>
      </c>
      <c r="K15" s="99">
        <v>4455.54</v>
      </c>
      <c r="L15" s="95">
        <f>K15-I15-J15</f>
        <v>4455.54</v>
      </c>
      <c r="M15" s="102">
        <f t="shared" si="0"/>
        <v>13145.849999999999</v>
      </c>
      <c r="N15" s="10"/>
    </row>
    <row r="16" spans="1:14" x14ac:dyDescent="0.3">
      <c r="A16" s="9"/>
      <c r="B16" s="12" t="s">
        <v>45</v>
      </c>
      <c r="C16" s="108">
        <f>C6+C7+C9+C10+C11+C12+C13+C15</f>
        <v>7502.6085000000003</v>
      </c>
      <c r="D16" s="109">
        <f>D6+D7+D9+D10+D11+D12+D13+D15</f>
        <v>0</v>
      </c>
      <c r="E16" s="109">
        <f>E6+E7+E9+E10+E11+E12+E13+E15</f>
        <v>0</v>
      </c>
      <c r="F16" s="122">
        <f>F6+F7+F9+F10+F11+F12+F13+F15</f>
        <v>0</v>
      </c>
      <c r="G16" s="96"/>
      <c r="H16" s="95"/>
      <c r="I16" s="108">
        <f>I6+I7+I9+I10+I11+I12+I13+I15</f>
        <v>0</v>
      </c>
      <c r="J16" s="122">
        <f>J6+J7+J9+J10+J11+J12+J13+J15</f>
        <v>0</v>
      </c>
      <c r="K16" s="96"/>
      <c r="L16" s="96"/>
      <c r="M16" s="102">
        <f t="shared" si="0"/>
        <v>0</v>
      </c>
      <c r="N16" s="10"/>
    </row>
    <row r="17" spans="1:13" x14ac:dyDescent="0.3">
      <c r="A17" s="79" t="s">
        <v>17</v>
      </c>
      <c r="B17" s="82" t="s">
        <v>18</v>
      </c>
      <c r="C17" s="110">
        <f>C16*0.2</f>
        <v>1500.5217000000002</v>
      </c>
      <c r="D17" s="111">
        <f t="shared" ref="D17:F17" si="3">D16*0.2</f>
        <v>0</v>
      </c>
      <c r="E17" s="111">
        <f t="shared" si="3"/>
        <v>0</v>
      </c>
      <c r="F17" s="123">
        <f t="shared" si="3"/>
        <v>0</v>
      </c>
      <c r="G17" s="94">
        <v>15013.14</v>
      </c>
      <c r="H17" s="95">
        <f>G17-C17-D17-E17-F17</f>
        <v>13512.618299999998</v>
      </c>
      <c r="I17" s="110">
        <f>I16*0.2</f>
        <v>0</v>
      </c>
      <c r="J17" s="123">
        <f t="shared" ref="J17" si="4">J16*0.2</f>
        <v>0</v>
      </c>
      <c r="K17" s="94">
        <v>8927.83</v>
      </c>
      <c r="L17" s="95">
        <f>K17-I17-J17</f>
        <v>8927.83</v>
      </c>
      <c r="M17" s="102">
        <f t="shared" si="0"/>
        <v>23940.97</v>
      </c>
    </row>
    <row r="18" spans="1:13" ht="15" thickBot="1" x14ac:dyDescent="0.35">
      <c r="A18" s="79" t="s">
        <v>19</v>
      </c>
      <c r="B18" s="82" t="s">
        <v>20</v>
      </c>
      <c r="C18" s="112">
        <f>C16+C17</f>
        <v>9003.1301999999996</v>
      </c>
      <c r="D18" s="113">
        <f t="shared" ref="D18:F18" si="5">D16+D17</f>
        <v>0</v>
      </c>
      <c r="E18" s="113">
        <f t="shared" si="5"/>
        <v>0</v>
      </c>
      <c r="F18" s="124">
        <f t="shared" si="5"/>
        <v>0</v>
      </c>
      <c r="G18" s="97">
        <f>SUM(G6:G17)</f>
        <v>90078.849999999991</v>
      </c>
      <c r="H18" s="174">
        <f>G18-C18-D18-E18-F18</f>
        <v>81075.719799999992</v>
      </c>
      <c r="I18" s="112">
        <f>I16+I17</f>
        <v>0</v>
      </c>
      <c r="J18" s="124">
        <f t="shared" ref="J18" si="6">J16+J17</f>
        <v>0</v>
      </c>
      <c r="K18" s="97">
        <f>SUM(K6:K17)</f>
        <v>53566.97</v>
      </c>
      <c r="L18" s="174">
        <f>K18-I18-J18</f>
        <v>53566.97</v>
      </c>
      <c r="M18" s="103">
        <f t="shared" si="0"/>
        <v>143645.82</v>
      </c>
    </row>
  </sheetData>
  <mergeCells count="8">
    <mergeCell ref="K3:K4"/>
    <mergeCell ref="L3:L4"/>
    <mergeCell ref="M3:M4"/>
    <mergeCell ref="I3:J3"/>
    <mergeCell ref="B2:C2"/>
    <mergeCell ref="C3:F3"/>
    <mergeCell ref="G3:G4"/>
    <mergeCell ref="H3: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N15" sqref="N15"/>
    </sheetView>
  </sheetViews>
  <sheetFormatPr defaultColWidth="53.44140625" defaultRowHeight="14.4" x14ac:dyDescent="0.3"/>
  <cols>
    <col min="1" max="1" width="4.88671875" bestFit="1" customWidth="1"/>
    <col min="2" max="2" width="36.33203125" customWidth="1"/>
    <col min="3" max="6" width="9.44140625" bestFit="1" customWidth="1"/>
    <col min="7" max="7" width="12.77734375" style="91" customWidth="1"/>
    <col min="8" max="8" width="10.33203125" style="91" bestFit="1" customWidth="1"/>
    <col min="9" max="10" width="9.44140625" bestFit="1" customWidth="1"/>
    <col min="11" max="11" width="12.77734375" style="91" customWidth="1"/>
    <col min="12" max="12" width="11.6640625" style="91" customWidth="1"/>
    <col min="13" max="13" width="10.33203125" bestFit="1" customWidth="1"/>
  </cols>
  <sheetData>
    <row r="2" spans="1:14" ht="21.75" customHeight="1" thickBot="1" x14ac:dyDescent="0.45">
      <c r="B2" s="311" t="s">
        <v>96</v>
      </c>
      <c r="C2" s="311"/>
      <c r="D2" s="311"/>
    </row>
    <row r="3" spans="1:14" ht="23.4" x14ac:dyDescent="0.45">
      <c r="C3" s="312" t="s">
        <v>60</v>
      </c>
      <c r="D3" s="313"/>
      <c r="E3" s="313"/>
      <c r="F3" s="314"/>
      <c r="G3" s="306" t="s">
        <v>89</v>
      </c>
      <c r="H3" s="308" t="s">
        <v>88</v>
      </c>
      <c r="I3" s="303" t="s">
        <v>61</v>
      </c>
      <c r="J3" s="310"/>
      <c r="K3" s="306" t="s">
        <v>89</v>
      </c>
      <c r="L3" s="308" t="s">
        <v>88</v>
      </c>
      <c r="M3" s="306" t="s">
        <v>151</v>
      </c>
    </row>
    <row r="4" spans="1:14" ht="15" thickBot="1" x14ac:dyDescent="0.35">
      <c r="B4" t="s">
        <v>25</v>
      </c>
      <c r="C4" s="114" t="s">
        <v>21</v>
      </c>
      <c r="D4" s="115" t="s">
        <v>22</v>
      </c>
      <c r="E4" s="115" t="s">
        <v>23</v>
      </c>
      <c r="F4" s="116" t="s">
        <v>24</v>
      </c>
      <c r="G4" s="307"/>
      <c r="H4" s="309"/>
      <c r="I4" s="6" t="s">
        <v>21</v>
      </c>
      <c r="J4" s="72" t="s">
        <v>22</v>
      </c>
      <c r="K4" s="307"/>
      <c r="L4" s="309"/>
      <c r="M4" s="307"/>
    </row>
    <row r="5" spans="1:14" x14ac:dyDescent="0.3">
      <c r="A5" s="79" t="s">
        <v>1</v>
      </c>
      <c r="B5" s="78" t="s">
        <v>0</v>
      </c>
      <c r="C5" s="73"/>
      <c r="D5" s="74"/>
      <c r="E5" s="74"/>
      <c r="F5" s="75"/>
      <c r="G5" s="92"/>
      <c r="H5" s="93"/>
      <c r="I5" s="76"/>
      <c r="J5" s="77"/>
      <c r="K5" s="98"/>
      <c r="L5" s="92"/>
      <c r="M5" s="83"/>
    </row>
    <row r="6" spans="1:14" ht="43.2" x14ac:dyDescent="0.3">
      <c r="A6" s="1" t="s">
        <v>10</v>
      </c>
      <c r="B6" s="3" t="s">
        <v>2</v>
      </c>
      <c r="C6" s="201">
        <v>9518.8799999999992</v>
      </c>
      <c r="D6" s="212"/>
      <c r="E6" s="212"/>
      <c r="F6" s="213"/>
      <c r="G6" s="94">
        <v>52851</v>
      </c>
      <c r="H6" s="95">
        <f>G6-C6-D6-E6-F6</f>
        <v>43332.12</v>
      </c>
      <c r="I6" s="104"/>
      <c r="J6" s="105"/>
      <c r="K6" s="95">
        <v>27295.200000000001</v>
      </c>
      <c r="L6" s="95">
        <f>K6-I6-J6</f>
        <v>27295.200000000001</v>
      </c>
      <c r="M6" s="102">
        <f>G6+K6</f>
        <v>80146.2</v>
      </c>
    </row>
    <row r="7" spans="1:14" ht="43.2" x14ac:dyDescent="0.3">
      <c r="A7" s="2" t="s">
        <v>11</v>
      </c>
      <c r="B7" s="3" t="s">
        <v>44</v>
      </c>
      <c r="C7" s="201">
        <v>341.19</v>
      </c>
      <c r="D7" s="212"/>
      <c r="E7" s="212"/>
      <c r="F7" s="213"/>
      <c r="G7" s="94">
        <v>7359</v>
      </c>
      <c r="H7" s="95">
        <f>G7-C7-D7-E7-F7</f>
        <v>7017.81</v>
      </c>
      <c r="I7" s="104"/>
      <c r="J7" s="105"/>
      <c r="K7" s="95">
        <v>4014</v>
      </c>
      <c r="L7" s="95">
        <f>K7-I7-J7</f>
        <v>4014</v>
      </c>
      <c r="M7" s="102">
        <f t="shared" ref="M7:M18" si="0">G7+K7</f>
        <v>11373</v>
      </c>
    </row>
    <row r="8" spans="1:14" x14ac:dyDescent="0.3">
      <c r="A8" s="79" t="s">
        <v>3</v>
      </c>
      <c r="B8" s="78" t="s">
        <v>4</v>
      </c>
      <c r="C8" s="209"/>
      <c r="D8" s="210"/>
      <c r="E8" s="210"/>
      <c r="F8" s="211"/>
      <c r="G8" s="94"/>
      <c r="H8" s="95"/>
      <c r="I8" s="106"/>
      <c r="J8" s="107"/>
      <c r="K8" s="95"/>
      <c r="L8" s="94"/>
      <c r="M8" s="81"/>
    </row>
    <row r="9" spans="1:14" ht="28.8" x14ac:dyDescent="0.3">
      <c r="A9" s="2" t="s">
        <v>12</v>
      </c>
      <c r="B9" s="3" t="s">
        <v>5</v>
      </c>
      <c r="C9" s="201">
        <v>0</v>
      </c>
      <c r="D9" s="212"/>
      <c r="E9" s="212"/>
      <c r="F9" s="213"/>
      <c r="G9" s="94">
        <v>80</v>
      </c>
      <c r="H9" s="95">
        <f>G9-C9-D9-E9-F9</f>
        <v>80</v>
      </c>
      <c r="I9" s="104"/>
      <c r="J9" s="105"/>
      <c r="K9" s="95">
        <v>0</v>
      </c>
      <c r="L9" s="95">
        <f>K9-I9-J9</f>
        <v>0</v>
      </c>
      <c r="M9" s="102">
        <f t="shared" si="0"/>
        <v>80</v>
      </c>
    </row>
    <row r="10" spans="1:14" x14ac:dyDescent="0.3">
      <c r="A10" s="2" t="s">
        <v>13</v>
      </c>
      <c r="B10" s="3" t="s">
        <v>26</v>
      </c>
      <c r="C10" s="201">
        <v>0</v>
      </c>
      <c r="D10" s="212"/>
      <c r="E10" s="212"/>
      <c r="F10" s="213"/>
      <c r="G10" s="94">
        <v>3650</v>
      </c>
      <c r="H10" s="95">
        <f>G10-C10-D10-E10-F10</f>
        <v>3650</v>
      </c>
      <c r="I10" s="104"/>
      <c r="J10" s="105"/>
      <c r="K10" s="95">
        <v>310</v>
      </c>
      <c r="L10" s="95">
        <f>K10-I10-J10</f>
        <v>310</v>
      </c>
      <c r="M10" s="102">
        <f t="shared" si="0"/>
        <v>3960</v>
      </c>
    </row>
    <row r="11" spans="1:14" x14ac:dyDescent="0.3">
      <c r="A11" s="2" t="s">
        <v>14</v>
      </c>
      <c r="B11" s="3" t="s">
        <v>6</v>
      </c>
      <c r="C11" s="201">
        <v>0</v>
      </c>
      <c r="D11" s="212"/>
      <c r="E11" s="212"/>
      <c r="F11" s="213"/>
      <c r="G11" s="94">
        <v>0</v>
      </c>
      <c r="H11" s="95">
        <f>G11-C11-D11-E11-F11</f>
        <v>0</v>
      </c>
      <c r="I11" s="104"/>
      <c r="J11" s="105"/>
      <c r="K11" s="95">
        <v>0</v>
      </c>
      <c r="L11" s="95">
        <f>K11-I11-J11</f>
        <v>0</v>
      </c>
      <c r="M11" s="102">
        <f t="shared" si="0"/>
        <v>0</v>
      </c>
    </row>
    <row r="12" spans="1:14" x14ac:dyDescent="0.3">
      <c r="A12" s="2" t="s">
        <v>15</v>
      </c>
      <c r="B12" s="3" t="s">
        <v>7</v>
      </c>
      <c r="C12" s="201">
        <v>0</v>
      </c>
      <c r="D12" s="212"/>
      <c r="E12" s="212"/>
      <c r="F12" s="213"/>
      <c r="G12" s="94">
        <v>0</v>
      </c>
      <c r="H12" s="95">
        <f>G12-C12-D12-E12-F12</f>
        <v>0</v>
      </c>
      <c r="I12" s="104"/>
      <c r="J12" s="105"/>
      <c r="K12" s="95">
        <v>0</v>
      </c>
      <c r="L12" s="95">
        <f>K12-I12-J12</f>
        <v>0</v>
      </c>
      <c r="M12" s="102">
        <f t="shared" si="0"/>
        <v>0</v>
      </c>
    </row>
    <row r="13" spans="1:14" s="10" customFormat="1" x14ac:dyDescent="0.3">
      <c r="A13" s="2" t="s">
        <v>16</v>
      </c>
      <c r="B13" s="3" t="s">
        <v>4</v>
      </c>
      <c r="C13" s="201">
        <v>0</v>
      </c>
      <c r="D13" s="212"/>
      <c r="E13" s="212"/>
      <c r="F13" s="213"/>
      <c r="G13" s="94">
        <v>3000</v>
      </c>
      <c r="H13" s="95">
        <f>G13-C13-D13-E13-F13</f>
        <v>3000</v>
      </c>
      <c r="I13" s="104"/>
      <c r="J13" s="105"/>
      <c r="K13" s="95">
        <v>10000</v>
      </c>
      <c r="L13" s="95">
        <f>K13-I13-J13</f>
        <v>10000</v>
      </c>
      <c r="M13" s="102">
        <f t="shared" si="0"/>
        <v>13000</v>
      </c>
      <c r="N13"/>
    </row>
    <row r="14" spans="1:14" s="10" customFormat="1" x14ac:dyDescent="0.3">
      <c r="A14" s="79" t="s">
        <v>8</v>
      </c>
      <c r="B14" s="82" t="s">
        <v>9</v>
      </c>
      <c r="C14" s="106"/>
      <c r="D14" s="121"/>
      <c r="E14" s="121"/>
      <c r="F14" s="107"/>
      <c r="G14" s="94"/>
      <c r="H14" s="95"/>
      <c r="I14" s="106"/>
      <c r="J14" s="107"/>
      <c r="K14" s="95"/>
      <c r="L14" s="94"/>
      <c r="M14" s="81"/>
      <c r="N14"/>
    </row>
    <row r="15" spans="1:14" x14ac:dyDescent="0.3">
      <c r="A15" s="9" t="s">
        <v>42</v>
      </c>
      <c r="B15" s="11" t="s">
        <v>41</v>
      </c>
      <c r="C15" s="108">
        <f>(C6+C7)*0.15</f>
        <v>1479.0104999999999</v>
      </c>
      <c r="D15" s="109">
        <f t="shared" ref="D15:F15" si="1">(D6+D7)*0.15</f>
        <v>0</v>
      </c>
      <c r="E15" s="109">
        <f t="shared" si="1"/>
        <v>0</v>
      </c>
      <c r="F15" s="122">
        <f t="shared" si="1"/>
        <v>0</v>
      </c>
      <c r="G15" s="96">
        <v>9031.5</v>
      </c>
      <c r="H15" s="95">
        <f>G15-C15-D15-E15-F15</f>
        <v>7552.4894999999997</v>
      </c>
      <c r="I15" s="108">
        <f>(I6+I7)*0.15</f>
        <v>0</v>
      </c>
      <c r="J15" s="122">
        <f t="shared" ref="J15" si="2">(J6+J7)*0.15</f>
        <v>0</v>
      </c>
      <c r="K15" s="96">
        <v>4696.38</v>
      </c>
      <c r="L15" s="95">
        <f>K15-I15-J15</f>
        <v>4696.38</v>
      </c>
      <c r="M15" s="102">
        <f t="shared" si="0"/>
        <v>13727.880000000001</v>
      </c>
      <c r="N15" s="10"/>
    </row>
    <row r="16" spans="1:14" x14ac:dyDescent="0.3">
      <c r="A16" s="9"/>
      <c r="B16" s="12" t="s">
        <v>45</v>
      </c>
      <c r="C16" s="108">
        <f>C6+C7+C9+C10+C11+C12+C13+C15</f>
        <v>11339.0805</v>
      </c>
      <c r="D16" s="109">
        <f>D6+D7+D9+D10+D11+D12+D13+D15</f>
        <v>0</v>
      </c>
      <c r="E16" s="109">
        <f>E6+E7+E9+E10+E11+E12+E13+E15</f>
        <v>0</v>
      </c>
      <c r="F16" s="122">
        <f>F6+F7+F9+F10+F11+F12+F13+F15</f>
        <v>0</v>
      </c>
      <c r="G16" s="96"/>
      <c r="H16" s="95"/>
      <c r="I16" s="108">
        <f>I6+I7+I9+I10+I11+I12+I13+I15</f>
        <v>0</v>
      </c>
      <c r="J16" s="122">
        <f>J6+J7+J9+J10+J11+J12+J13+J15</f>
        <v>0</v>
      </c>
      <c r="K16" s="96"/>
      <c r="L16" s="96"/>
      <c r="M16" s="102">
        <f t="shared" si="0"/>
        <v>0</v>
      </c>
      <c r="N16" s="10"/>
    </row>
    <row r="17" spans="1:13" x14ac:dyDescent="0.3">
      <c r="A17" s="79" t="s">
        <v>17</v>
      </c>
      <c r="B17" s="82" t="s">
        <v>18</v>
      </c>
      <c r="C17" s="110">
        <f>C16*0.2</f>
        <v>2267.8161</v>
      </c>
      <c r="D17" s="111">
        <f t="shared" ref="D17:F17" si="3">D16*0.2</f>
        <v>0</v>
      </c>
      <c r="E17" s="111">
        <f t="shared" si="3"/>
        <v>0</v>
      </c>
      <c r="F17" s="123">
        <f t="shared" si="3"/>
        <v>0</v>
      </c>
      <c r="G17" s="94">
        <v>15194.3</v>
      </c>
      <c r="H17" s="95">
        <f>G17-C17-D17-E17-F17</f>
        <v>12926.483899999999</v>
      </c>
      <c r="I17" s="110">
        <f>I16*0.2</f>
        <v>0</v>
      </c>
      <c r="J17" s="123">
        <f t="shared" ref="J17" si="4">J16*0.2</f>
        <v>0</v>
      </c>
      <c r="K17" s="94">
        <v>9263.1200000000008</v>
      </c>
      <c r="L17" s="95">
        <f>K17-I17-J17</f>
        <v>9263.1200000000008</v>
      </c>
      <c r="M17" s="102">
        <f t="shared" si="0"/>
        <v>24457.42</v>
      </c>
    </row>
    <row r="18" spans="1:13" ht="15" thickBot="1" x14ac:dyDescent="0.35">
      <c r="A18" s="79" t="s">
        <v>19</v>
      </c>
      <c r="B18" s="82" t="s">
        <v>20</v>
      </c>
      <c r="C18" s="112">
        <f>C16+C17</f>
        <v>13606.8966</v>
      </c>
      <c r="D18" s="113">
        <f t="shared" ref="D18:F18" si="5">D16+D17</f>
        <v>0</v>
      </c>
      <c r="E18" s="113">
        <f t="shared" si="5"/>
        <v>0</v>
      </c>
      <c r="F18" s="124">
        <f t="shared" si="5"/>
        <v>0</v>
      </c>
      <c r="G18" s="97">
        <f>SUM(G6:G17)</f>
        <v>91165.8</v>
      </c>
      <c r="H18" s="174">
        <f>G18-C18-D18-E18-F18</f>
        <v>77558.90340000001</v>
      </c>
      <c r="I18" s="112">
        <f>I16+I17</f>
        <v>0</v>
      </c>
      <c r="J18" s="124">
        <f t="shared" ref="J18" si="6">J16+J17</f>
        <v>0</v>
      </c>
      <c r="K18" s="97">
        <f>SUM(K6:K17)</f>
        <v>55578.7</v>
      </c>
      <c r="L18" s="174">
        <f>K18-I18-J18</f>
        <v>55578.7</v>
      </c>
      <c r="M18" s="103">
        <f t="shared" si="0"/>
        <v>146744.5</v>
      </c>
    </row>
  </sheetData>
  <mergeCells count="8">
    <mergeCell ref="B2:D2"/>
    <mergeCell ref="I3:J3"/>
    <mergeCell ref="K3:K4"/>
    <mergeCell ref="L3:L4"/>
    <mergeCell ref="M3:M4"/>
    <mergeCell ref="C3:F3"/>
    <mergeCell ref="G3:G4"/>
    <mergeCell ref="H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Projekti üldandmed</vt:lpstr>
      <vt:lpstr>Projekti tegevus ja ajakava </vt:lpstr>
      <vt:lpstr>Aruandeperioodil tekkinud IO</vt:lpstr>
      <vt:lpstr>Tulemuste levit. ja rakend. </vt:lpstr>
      <vt:lpstr>Kogu projekti eelarve</vt:lpstr>
      <vt:lpstr>Tartu Ülikool</vt:lpstr>
      <vt:lpstr>Praxis</vt:lpstr>
      <vt:lpstr>CentAR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Sigrid Ots</dc:creator>
  <cp:lastModifiedBy>Kaidi Nõmmela</cp:lastModifiedBy>
  <dcterms:created xsi:type="dcterms:W3CDTF">2017-06-19T11:46:17Z</dcterms:created>
  <dcterms:modified xsi:type="dcterms:W3CDTF">2021-02-09T09:57:25Z</dcterms:modified>
</cp:coreProperties>
</file>